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AÑO 2025\LOTAIP MODELOS 2025\FEBRERO  OK\"/>
    </mc:Choice>
  </mc:AlternateContent>
  <xr:revisionPtr revIDLastSave="0" documentId="13_ncr:1_{6F05EC5C-A8C3-41BE-9ACC-AC1619C8DB0B}" xr6:coauthVersionLast="47" xr6:coauthVersionMax="47" xr10:uidLastSave="{00000000-0000-0000-0000-000000000000}"/>
  <bookViews>
    <workbookView xWindow="14025" yWindow="2925" windowWidth="10485" windowHeight="11295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12" i="2" l="1"/>
  <c r="F112" i="2"/>
  <c r="I92" i="2"/>
  <c r="F92" i="2"/>
  <c r="H92" i="2"/>
  <c r="L92" i="2" s="1"/>
  <c r="F90" i="2"/>
  <c r="I80" i="2"/>
  <c r="F80" i="2"/>
  <c r="H80" i="2"/>
  <c r="L80" i="2" s="1"/>
  <c r="G80" i="2"/>
  <c r="I76" i="2"/>
  <c r="F76" i="2"/>
  <c r="I65" i="2"/>
  <c r="F65" i="2"/>
  <c r="I61" i="2"/>
  <c r="F61" i="2"/>
  <c r="I58" i="2"/>
  <c r="F58" i="2"/>
  <c r="I54" i="2"/>
  <c r="F54" i="2"/>
  <c r="I46" i="2"/>
  <c r="F46" i="2"/>
  <c r="H46" i="2" s="1"/>
  <c r="L46" i="2" s="1"/>
  <c r="I32" i="2"/>
  <c r="F32" i="2"/>
  <c r="G32" i="2" s="1"/>
  <c r="I31" i="2"/>
  <c r="F31" i="2"/>
  <c r="I26" i="2"/>
  <c r="I27" i="2"/>
  <c r="F27" i="2"/>
  <c r="H27" i="2" s="1"/>
  <c r="F26" i="2"/>
  <c r="G92" i="2" l="1"/>
  <c r="H32" i="2"/>
  <c r="L32" i="2"/>
  <c r="G46" i="2"/>
  <c r="L27" i="2"/>
  <c r="G27" i="2"/>
  <c r="I43" i="2"/>
  <c r="F43" i="2"/>
  <c r="I42" i="2"/>
  <c r="F42" i="2"/>
  <c r="I15" i="2"/>
  <c r="F15" i="2"/>
  <c r="F78" i="2"/>
  <c r="H4" i="2" l="1"/>
  <c r="H5" i="2"/>
  <c r="H6" i="2"/>
  <c r="H7" i="2"/>
  <c r="H8" i="2"/>
  <c r="H10" i="2"/>
  <c r="H11" i="2"/>
  <c r="H12" i="2"/>
  <c r="H15" i="2"/>
  <c r="H16" i="2"/>
  <c r="H17" i="2"/>
  <c r="H18" i="2"/>
  <c r="H19" i="2"/>
  <c r="H42" i="2"/>
  <c r="H20" i="2"/>
  <c r="H21" i="2"/>
  <c r="H23" i="2"/>
  <c r="H24" i="2"/>
  <c r="H25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4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9" i="2"/>
  <c r="H82" i="2"/>
  <c r="H83" i="2"/>
  <c r="H84" i="2"/>
  <c r="H85" i="2"/>
  <c r="H86" i="2"/>
  <c r="H87" i="2"/>
  <c r="H88" i="2"/>
  <c r="H89" i="2"/>
  <c r="H90" i="2"/>
  <c r="H91" i="2"/>
  <c r="H93" i="2"/>
  <c r="H94" i="2"/>
  <c r="H95" i="2"/>
  <c r="H96" i="2"/>
  <c r="H97" i="2"/>
  <c r="H26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2" i="2"/>
  <c r="H113" i="2"/>
  <c r="H2" i="2"/>
  <c r="G4" i="2"/>
  <c r="G5" i="2"/>
  <c r="G6" i="2"/>
  <c r="G7" i="2"/>
  <c r="G8" i="2"/>
  <c r="G10" i="2"/>
  <c r="G11" i="2"/>
  <c r="G12" i="2"/>
  <c r="G15" i="2"/>
  <c r="G16" i="2"/>
  <c r="G17" i="2"/>
  <c r="G18" i="2"/>
  <c r="G19" i="2"/>
  <c r="G42" i="2"/>
  <c r="G20" i="2"/>
  <c r="G21" i="2"/>
  <c r="G23" i="2"/>
  <c r="G24" i="2"/>
  <c r="G25" i="2"/>
  <c r="G28" i="2"/>
  <c r="G29" i="2"/>
  <c r="G30" i="2"/>
  <c r="G31" i="2"/>
  <c r="G33" i="2"/>
  <c r="G34" i="2"/>
  <c r="G35" i="2"/>
  <c r="G36" i="2"/>
  <c r="G37" i="2"/>
  <c r="G38" i="2"/>
  <c r="G39" i="2"/>
  <c r="G40" i="2"/>
  <c r="G41" i="2"/>
  <c r="G44" i="2"/>
  <c r="G45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9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26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2" i="2"/>
  <c r="L42" i="2"/>
  <c r="H78" i="2"/>
  <c r="G78" i="2" l="1"/>
  <c r="L61" i="2"/>
  <c r="L112" i="2"/>
  <c r="F111" i="2"/>
  <c r="I78" i="2"/>
  <c r="L78" i="2" s="1"/>
  <c r="G111" i="2" l="1"/>
  <c r="H111" i="2"/>
  <c r="I52" i="2"/>
  <c r="L52" i="2" s="1"/>
  <c r="I35" i="2"/>
  <c r="L35" i="2" s="1"/>
  <c r="I3" i="2"/>
  <c r="I4" i="2"/>
  <c r="L4" i="2" s="1"/>
  <c r="I5" i="2"/>
  <c r="L5" i="2" s="1"/>
  <c r="I6" i="2"/>
  <c r="L6" i="2" s="1"/>
  <c r="I7" i="2"/>
  <c r="L7" i="2" s="1"/>
  <c r="I8" i="2"/>
  <c r="L8" i="2" s="1"/>
  <c r="L65" i="2"/>
  <c r="I10" i="2"/>
  <c r="L10" i="2" s="1"/>
  <c r="I11" i="2"/>
  <c r="L11" i="2" s="1"/>
  <c r="I12" i="2"/>
  <c r="L12" i="2" s="1"/>
  <c r="I13" i="2"/>
  <c r="I14" i="2"/>
  <c r="I16" i="2"/>
  <c r="L16" i="2" s="1"/>
  <c r="I17" i="2"/>
  <c r="L17" i="2" s="1"/>
  <c r="I18" i="2"/>
  <c r="L18" i="2" s="1"/>
  <c r="I19" i="2"/>
  <c r="L19" i="2" s="1"/>
  <c r="I20" i="2"/>
  <c r="L20" i="2" s="1"/>
  <c r="I21" i="2"/>
  <c r="L21" i="2" s="1"/>
  <c r="I23" i="2"/>
  <c r="L23" i="2" s="1"/>
  <c r="I24" i="2"/>
  <c r="L24" i="2" s="1"/>
  <c r="I25" i="2"/>
  <c r="L25" i="2" s="1"/>
  <c r="L26" i="2"/>
  <c r="I28" i="2"/>
  <c r="L28" i="2" s="1"/>
  <c r="I29" i="2"/>
  <c r="L29" i="2" s="1"/>
  <c r="I30" i="2"/>
  <c r="L30" i="2" s="1"/>
  <c r="L31" i="2"/>
  <c r="L15" i="2"/>
  <c r="I33" i="2"/>
  <c r="L33" i="2" s="1"/>
  <c r="I34" i="2"/>
  <c r="L34" i="2" s="1"/>
  <c r="I36" i="2"/>
  <c r="L36" i="2" s="1"/>
  <c r="I37" i="2"/>
  <c r="L37" i="2" s="1"/>
  <c r="I38" i="2"/>
  <c r="L38" i="2" s="1"/>
  <c r="I39" i="2"/>
  <c r="L39" i="2" s="1"/>
  <c r="I40" i="2"/>
  <c r="L40" i="2" s="1"/>
  <c r="I41" i="2"/>
  <c r="L41" i="2" s="1"/>
  <c r="I44" i="2"/>
  <c r="L44" i="2" s="1"/>
  <c r="I45" i="2"/>
  <c r="L45" i="2" s="1"/>
  <c r="I47" i="2"/>
  <c r="L47" i="2" s="1"/>
  <c r="I48" i="2"/>
  <c r="L48" i="2" s="1"/>
  <c r="I49" i="2"/>
  <c r="L49" i="2" s="1"/>
  <c r="I50" i="2"/>
  <c r="L50" i="2" s="1"/>
  <c r="I51" i="2"/>
  <c r="L51" i="2" s="1"/>
  <c r="I53" i="2"/>
  <c r="L53" i="2" s="1"/>
  <c r="L54" i="2"/>
  <c r="I55" i="2"/>
  <c r="L55" i="2" s="1"/>
  <c r="I56" i="2"/>
  <c r="L56" i="2" s="1"/>
  <c r="I57" i="2"/>
  <c r="L57" i="2" s="1"/>
  <c r="I9" i="2"/>
  <c r="L58" i="2"/>
  <c r="I59" i="2"/>
  <c r="L59" i="2" s="1"/>
  <c r="I60" i="2"/>
  <c r="L60" i="2" s="1"/>
  <c r="I62" i="2"/>
  <c r="L62" i="2" s="1"/>
  <c r="I63" i="2"/>
  <c r="L63" i="2" s="1"/>
  <c r="I64" i="2"/>
  <c r="L64" i="2" s="1"/>
  <c r="I22" i="2"/>
  <c r="L76" i="2"/>
  <c r="I66" i="2"/>
  <c r="L66" i="2" s="1"/>
  <c r="I67" i="2"/>
  <c r="L67" i="2" s="1"/>
  <c r="I68" i="2"/>
  <c r="L68" i="2" s="1"/>
  <c r="I69" i="2"/>
  <c r="L69" i="2" s="1"/>
  <c r="I70" i="2"/>
  <c r="L70" i="2" s="1"/>
  <c r="I71" i="2"/>
  <c r="L71" i="2" s="1"/>
  <c r="I72" i="2"/>
  <c r="L72" i="2" s="1"/>
  <c r="I73" i="2"/>
  <c r="L73" i="2" s="1"/>
  <c r="I74" i="2"/>
  <c r="L74" i="2" s="1"/>
  <c r="I75" i="2"/>
  <c r="L75" i="2" s="1"/>
  <c r="I77" i="2"/>
  <c r="L77" i="2" s="1"/>
  <c r="I79" i="2"/>
  <c r="L79" i="2" s="1"/>
  <c r="I81" i="2"/>
  <c r="I82" i="2"/>
  <c r="L82" i="2" s="1"/>
  <c r="I83" i="2"/>
  <c r="L83" i="2" s="1"/>
  <c r="I84" i="2"/>
  <c r="L84" i="2" s="1"/>
  <c r="I85" i="2"/>
  <c r="L85" i="2" s="1"/>
  <c r="I86" i="2"/>
  <c r="L86" i="2" s="1"/>
  <c r="I87" i="2"/>
  <c r="L87" i="2" s="1"/>
  <c r="I88" i="2"/>
  <c r="L88" i="2" s="1"/>
  <c r="I89" i="2"/>
  <c r="L89" i="2" s="1"/>
  <c r="I90" i="2"/>
  <c r="L90" i="2" s="1"/>
  <c r="I91" i="2"/>
  <c r="L91" i="2" s="1"/>
  <c r="I93" i="2"/>
  <c r="L93" i="2" s="1"/>
  <c r="I94" i="2"/>
  <c r="L94" i="2" s="1"/>
  <c r="I95" i="2"/>
  <c r="L95" i="2" s="1"/>
  <c r="I96" i="2"/>
  <c r="L96" i="2" s="1"/>
  <c r="I97" i="2"/>
  <c r="L97" i="2" s="1"/>
  <c r="I98" i="2"/>
  <c r="L98" i="2" s="1"/>
  <c r="I99" i="2"/>
  <c r="L99" i="2" s="1"/>
  <c r="I100" i="2"/>
  <c r="L100" i="2" s="1"/>
  <c r="I101" i="2"/>
  <c r="L101" i="2" s="1"/>
  <c r="I102" i="2"/>
  <c r="L102" i="2" s="1"/>
  <c r="I103" i="2"/>
  <c r="L103" i="2" s="1"/>
  <c r="I104" i="2"/>
  <c r="L104" i="2" s="1"/>
  <c r="I105" i="2"/>
  <c r="L105" i="2" s="1"/>
  <c r="I106" i="2"/>
  <c r="L106" i="2" s="1"/>
  <c r="I107" i="2"/>
  <c r="L107" i="2" s="1"/>
  <c r="I108" i="2"/>
  <c r="L108" i="2" s="1"/>
  <c r="I109" i="2"/>
  <c r="L109" i="2" s="1"/>
  <c r="I110" i="2"/>
  <c r="L110" i="2" s="1"/>
  <c r="I111" i="2"/>
  <c r="I113" i="2"/>
  <c r="L113" i="2" s="1"/>
  <c r="I2" i="2"/>
  <c r="L2" i="2" s="1"/>
  <c r="F13" i="2"/>
  <c r="F22" i="2"/>
  <c r="F3" i="2"/>
  <c r="L111" i="2" l="1"/>
  <c r="G13" i="2"/>
  <c r="H13" i="2"/>
  <c r="L13" i="2" s="1"/>
  <c r="H43" i="2"/>
  <c r="L43" i="2" s="1"/>
  <c r="G43" i="2"/>
  <c r="G3" i="2"/>
  <c r="H3" i="2"/>
  <c r="L3" i="2" s="1"/>
  <c r="G22" i="2"/>
  <c r="H22" i="2"/>
  <c r="L22" i="2" s="1"/>
  <c r="F81" i="2"/>
  <c r="F9" i="2"/>
  <c r="H9" i="2" l="1"/>
  <c r="L9" i="2" s="1"/>
  <c r="G9" i="2"/>
  <c r="G81" i="2"/>
  <c r="H81" i="2"/>
  <c r="L81" i="2" s="1"/>
  <c r="F14" i="2"/>
  <c r="G14" i="2" l="1"/>
  <c r="H14" i="2"/>
  <c r="L14" i="2" s="1"/>
</calcChain>
</file>

<file path=xl/sharedStrings.xml><?xml version="1.0" encoding="utf-8"?>
<sst xmlns="http://schemas.openxmlformats.org/spreadsheetml/2006/main" count="502" uniqueCount="197">
  <si>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</si>
  <si>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</si>
  <si>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</si>
  <si>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</si>
  <si>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</si>
  <si>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</si>
  <si>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</si>
  <si>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</si>
  <si>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</si>
  <si>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</si>
  <si>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</si>
  <si>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</si>
  <si>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</si>
  <si>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</si>
  <si>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</si>
  <si>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</si>
  <si>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</si>
  <si>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</si>
  <si>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</si>
  <si>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</si>
  <si>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</si>
  <si>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</si>
  <si>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</si>
  <si>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</si>
  <si>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</si>
  <si>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</si>
  <si>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</si>
  <si>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</si>
  <si>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</si>
  <si>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</si>
  <si>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</si>
  <si>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</si>
  <si>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</si>
  <si>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</si>
  <si>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</si>
  <si>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</si>
  <si>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</si>
  <si>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</si>
  <si>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</si>
  <si>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</si>
  <si>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</si>
  <si>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</si>
  <si>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</si>
  <si>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</si>
  <si>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</si>
  <si>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</si>
  <si>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</si>
  <si>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</si>
  <si>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</si>
  <si>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</si>
  <si>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</si>
  <si>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</si>
  <si>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</si>
  <si>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</si>
  <si>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</si>
  <si>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</si>
  <si>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</si>
  <si>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</si>
  <si>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</si>
  <si>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</si>
  <si>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</si>
  <si>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</si>
  <si>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</si>
  <si>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</si>
  <si>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</si>
  <si>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</si>
  <si>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</si>
  <si>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</si>
  <si>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</si>
  <si>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</si>
  <si>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</si>
  <si>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</si>
  <si>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</si>
  <si>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</si>
  <si>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</si>
  <si>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</si>
  <si>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</si>
  <si>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</si>
  <si>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</si>
  <si>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</si>
  <si>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</si>
  <si>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</si>
  <si>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</si>
  <si>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</si>
  <si>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</si>
  <si>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</si>
  <si>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</si>
  <si>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</si>
  <si>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</si>
  <si>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</si>
  <si>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</si>
  <si>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</si>
  <si>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</si>
  <si>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</si>
  <si>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</si>
  <si>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</si>
  <si>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</si>
  <si>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</si>
  <si>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</si>
  <si>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</si>
  <si>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</si>
  <si>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</si>
  <si>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</si>
  <si>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</si>
  <si>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</si>
  <si>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</si>
  <si>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</si>
  <si>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</si>
  <si>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</si>
  <si>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</si>
  <si>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</si>
  <si>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</si>
  <si>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</si>
  <si>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</si>
  <si>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</si>
  <si>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</si>
  <si>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</si>
  <si>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</si>
  <si>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</si>
  <si>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</si>
  <si>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</si>
  <si>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</si>
  <si>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</si>
  <si>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</si>
  <si>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</si>
  <si>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</si>
  <si>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</si>
  <si>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</si>
  <si>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</si>
  <si>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</si>
  <si>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</si>
  <si>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</si>
  <si>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</si>
  <si>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</si>
  <si>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</si>
  <si>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</si>
  <si>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</si>
  <si>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</si>
  <si>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</si>
  <si>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</si>
  <si>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</si>
  <si>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</si>
  <si>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</si>
  <si>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</si>
  <si>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</si>
  <si>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</si>
  <si>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</si>
  <si>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</si>
  <si>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</si>
  <si>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</si>
  <si>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</si>
  <si>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</si>
  <si>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</si>
  <si>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</si>
  <si>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</si>
  <si>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</si>
  <si>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</si>
  <si>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</si>
  <si>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</si>
  <si>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</si>
  <si>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</si>
  <si>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</si>
  <si>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</si>
  <si>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</si>
  <si>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</si>
  <si>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</si>
  <si>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</si>
  <si>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</si>
  <si>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</si>
  <si>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</si>
  <si>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</si>
  <si>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Perez Arevalo Jorge Luis </t>
  </si>
  <si>
    <t>Acuña Arteaga Nathaly Karla</t>
  </si>
  <si>
    <t xml:space="preserve">Zambrano Montes Ian Carlos </t>
  </si>
  <si>
    <t>Álvarez Tubay Sara Sirley</t>
  </si>
  <si>
    <t>Borja Jiménez Jannyne Liceth</t>
  </si>
  <si>
    <t>Corozo Romero Angela Alexandra</t>
  </si>
  <si>
    <t>Hidalgo  Villalva Gilma Maritza</t>
  </si>
  <si>
    <t>Lozada Illanez Nayely Stefania</t>
  </si>
  <si>
    <t xml:space="preserve">Merchán Contreras Liliana Lisbeth                 </t>
  </si>
  <si>
    <t>Onofre Valencia Enrique Efrén</t>
  </si>
  <si>
    <t>Barcenes Rosero Darnely Estefanía (6 DIAS)</t>
  </si>
  <si>
    <r>
      <t>García Viteri Mariela Julexi (26</t>
    </r>
    <r>
      <rPr>
        <b/>
        <sz val="14"/>
        <color rgb="FF000000"/>
        <rFont val="Calibri"/>
        <family val="2"/>
      </rPr>
      <t xml:space="preserve"> DIAS)</t>
    </r>
  </si>
  <si>
    <t>Gavilanes Revelo Jeniffer Alexandra (6 DIAS)</t>
  </si>
  <si>
    <t>Carrasco Sangache Cristian Rolando (2 DIAS)</t>
  </si>
  <si>
    <t>Castro Lozada Diana Berenice (28 DIAS)</t>
  </si>
  <si>
    <t>Castro Sánchez Karla Katherine 6 dias</t>
  </si>
  <si>
    <t>Chileno Manobanda Inés Adriana (12 DIAS)</t>
  </si>
  <si>
    <t>Gómez Mackliff Rosa Angelica</t>
  </si>
  <si>
    <t>Illanes Zambrano Jessica Mariela (6 dias)</t>
  </si>
  <si>
    <r>
      <t xml:space="preserve">Liscano Peñafiel Lisseth Vanessa  </t>
    </r>
    <r>
      <rPr>
        <b/>
        <sz val="14"/>
        <color rgb="FF000000"/>
        <rFont val="Calibri"/>
        <family val="2"/>
      </rPr>
      <t>6 dias</t>
    </r>
  </si>
  <si>
    <r>
      <t xml:space="preserve">Olivo Aguilar Abigail Alexandra </t>
    </r>
    <r>
      <rPr>
        <b/>
        <sz val="12"/>
        <color rgb="FF000000"/>
        <rFont val="Calibri"/>
        <family val="2"/>
      </rPr>
      <t>5 dias</t>
    </r>
  </si>
  <si>
    <t>Peralta Diaz Luis Alberto</t>
  </si>
  <si>
    <r>
      <t xml:space="preserve">Ríos Bautista Jenny Violeta </t>
    </r>
    <r>
      <rPr>
        <b/>
        <sz val="14"/>
        <color rgb="FF000000"/>
        <rFont val="Calibri"/>
        <family val="2"/>
      </rPr>
      <t>6 dias</t>
    </r>
  </si>
  <si>
    <r>
      <t>Rodríguez Barrios Nayeli Malena 2</t>
    </r>
    <r>
      <rPr>
        <b/>
        <sz val="14"/>
        <color rgb="FF000000"/>
        <rFont val="Calibri"/>
        <family val="2"/>
      </rPr>
      <t xml:space="preserve"> dias</t>
    </r>
  </si>
  <si>
    <t>Soliz Manobanda Juan Gabriel</t>
  </si>
  <si>
    <r>
      <t xml:space="preserve">Chileno Manobanda Inés Adriana </t>
    </r>
    <r>
      <rPr>
        <b/>
        <sz val="14"/>
        <color rgb="FF000000"/>
        <rFont val="Calibri"/>
        <family val="2"/>
      </rPr>
      <t>17 dias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</si>
</sst>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view="pageBreakPreview" zoomScale="60" zoomScaleNormal="110" workbookViewId="0">
      <pane ySplit="1" topLeftCell="A108" activePane="bottomLeft" state="frozen"/>
      <selection pane="bottomLeft" activeCell="A113" sqref="A113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50000000000003" customHeight="1" x14ac:dyDescent="0.3">
      <c r="A2" s="25">
        <v>1</v>
      </c>
      <c r="B2" s="26" t="s">
        <v>44</v>
      </c>
      <c r="C2" s="27" t="s">
        <v>13</v>
      </c>
      <c r="D2" s="27" t="s">
        <v>130</v>
      </c>
      <c r="E2" s="27" t="s">
        <v>131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50000000000003" customHeight="1" x14ac:dyDescent="0.3">
      <c r="A3" s="25">
        <v>2</v>
      </c>
      <c r="B3" s="26" t="s">
        <v>172</v>
      </c>
      <c r="C3" s="27" t="s">
        <v>13</v>
      </c>
      <c r="D3" s="30" t="s">
        <v>164</v>
      </c>
      <c r="E3" s="27" t="s">
        <v>152</v>
      </c>
      <c r="F3" s="28">
        <f>804.26</f>
        <v>804.26</v>
      </c>
      <c r="G3" s="27">
        <f t="shared" ref="G3:G67" si="0">F3*12</f>
        <v>9651.119999999999</v>
      </c>
      <c r="H3" s="28">
        <f t="shared" ref="H3:H67" si="1">F3/12</f>
        <v>67.021666666666661</v>
      </c>
      <c r="I3" s="28">
        <f t="shared" ref="I3:I66" si="2">470/12</f>
        <v>39.166666666666664</v>
      </c>
      <c r="J3" s="29">
        <v>0</v>
      </c>
      <c r="K3" s="29">
        <v>0</v>
      </c>
      <c r="L3" s="28">
        <f t="shared" ref="L3:L67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50000000000003" customHeight="1" x14ac:dyDescent="0.3">
      <c r="A4" s="25">
        <v>3</v>
      </c>
      <c r="B4" s="26" t="s">
        <v>45</v>
      </c>
      <c r="C4" s="27" t="s">
        <v>13</v>
      </c>
      <c r="D4" s="27" t="s">
        <v>130</v>
      </c>
      <c r="E4" s="27" t="s">
        <v>132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50000000000003" customHeight="1" x14ac:dyDescent="0.3">
      <c r="A5" s="25">
        <v>4</v>
      </c>
      <c r="B5" s="26" t="s">
        <v>46</v>
      </c>
      <c r="C5" s="27" t="s">
        <v>5</v>
      </c>
      <c r="D5" s="27" t="s">
        <v>133</v>
      </c>
      <c r="E5" s="27" t="s">
        <v>134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50000000000003" customHeight="1" x14ac:dyDescent="0.3">
      <c r="A6" s="25">
        <v>5</v>
      </c>
      <c r="B6" s="26" t="s">
        <v>47</v>
      </c>
      <c r="C6" s="27" t="s">
        <v>5</v>
      </c>
      <c r="D6" s="27" t="s">
        <v>135</v>
      </c>
      <c r="E6" s="27" t="s">
        <v>136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50000000000003" customHeight="1" x14ac:dyDescent="0.3">
      <c r="A7" s="25">
        <v>6</v>
      </c>
      <c r="B7" s="26" t="s">
        <v>48</v>
      </c>
      <c r="C7" s="27" t="s">
        <v>13</v>
      </c>
      <c r="D7" s="27" t="s">
        <v>130</v>
      </c>
      <c r="E7" s="27" t="s">
        <v>137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50000000000003" customHeight="1" x14ac:dyDescent="0.3">
      <c r="A8" s="25">
        <v>7</v>
      </c>
      <c r="B8" s="41" t="s">
        <v>49</v>
      </c>
      <c r="C8" s="27" t="s">
        <v>13</v>
      </c>
      <c r="D8" s="27" t="s">
        <v>130</v>
      </c>
      <c r="E8" s="27" t="s">
        <v>137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50000000000003" customHeight="1" x14ac:dyDescent="0.3">
      <c r="A9" s="25">
        <v>8</v>
      </c>
      <c r="B9" s="42" t="s">
        <v>174</v>
      </c>
      <c r="C9" s="40" t="s">
        <v>13</v>
      </c>
      <c r="D9" s="27" t="s">
        <v>130</v>
      </c>
      <c r="E9" s="27" t="s">
        <v>145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 t="shared" si="2"/>
        <v>39.166666666666664</v>
      </c>
      <c r="J9" s="29">
        <v>0</v>
      </c>
      <c r="K9" s="29">
        <v>0</v>
      </c>
      <c r="L9" s="28">
        <f t="shared" si="3"/>
        <v>197.5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50000000000003" customHeight="1" x14ac:dyDescent="0.3">
      <c r="A10" s="25">
        <v>9</v>
      </c>
      <c r="B10" s="34" t="s">
        <v>50</v>
      </c>
      <c r="C10" s="27" t="s">
        <v>5</v>
      </c>
      <c r="D10" s="27" t="s">
        <v>133</v>
      </c>
      <c r="E10" s="27" t="s">
        <v>134</v>
      </c>
      <c r="F10" s="28">
        <v>561</v>
      </c>
      <c r="G10" s="27">
        <f t="shared" si="0"/>
        <v>6732</v>
      </c>
      <c r="H10" s="28">
        <f t="shared" si="1"/>
        <v>46.75</v>
      </c>
      <c r="I10" s="28">
        <f t="shared" si="2"/>
        <v>39.166666666666664</v>
      </c>
      <c r="J10" s="29">
        <v>0</v>
      </c>
      <c r="K10" s="29">
        <v>0</v>
      </c>
      <c r="L10" s="28">
        <f t="shared" si="3"/>
        <v>85.916666666666657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50000000000003" customHeight="1" x14ac:dyDescent="0.3">
      <c r="A11" s="25">
        <v>10</v>
      </c>
      <c r="B11" s="26" t="s">
        <v>51</v>
      </c>
      <c r="C11" s="27" t="s">
        <v>13</v>
      </c>
      <c r="D11" s="27" t="s">
        <v>141</v>
      </c>
      <c r="E11" s="27" t="s">
        <v>139</v>
      </c>
      <c r="F11" s="28">
        <v>524</v>
      </c>
      <c r="G11" s="27">
        <f t="shared" si="0"/>
        <v>6288</v>
      </c>
      <c r="H11" s="28">
        <f t="shared" si="1"/>
        <v>43.666666666666664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82.833333333333329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50000000000003" customHeight="1" x14ac:dyDescent="0.3">
      <c r="A12" s="25">
        <v>11</v>
      </c>
      <c r="B12" s="26" t="s">
        <v>52</v>
      </c>
      <c r="C12" s="27" t="s">
        <v>5</v>
      </c>
      <c r="D12" s="27" t="s">
        <v>133</v>
      </c>
      <c r="E12" s="27" t="s">
        <v>134</v>
      </c>
      <c r="F12" s="28">
        <v>561</v>
      </c>
      <c r="G12" s="27">
        <f t="shared" si="0"/>
        <v>6732</v>
      </c>
      <c r="H12" s="28">
        <f t="shared" si="1"/>
        <v>46.75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85.916666666666657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50000000000003" customHeight="1" x14ac:dyDescent="0.3">
      <c r="A13" s="25">
        <v>12</v>
      </c>
      <c r="B13" s="26" t="s">
        <v>170</v>
      </c>
      <c r="C13" s="27" t="s">
        <v>13</v>
      </c>
      <c r="D13" s="27" t="s">
        <v>142</v>
      </c>
      <c r="E13" s="27" t="s">
        <v>132</v>
      </c>
      <c r="F13" s="28">
        <f>950</f>
        <v>950</v>
      </c>
      <c r="G13" s="27">
        <f t="shared" si="0"/>
        <v>11400</v>
      </c>
      <c r="H13" s="28">
        <f t="shared" si="1"/>
        <v>79.166666666666671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118.33333333333334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50000000000003" customHeight="1" x14ac:dyDescent="0.3">
      <c r="A14" s="25">
        <v>13</v>
      </c>
      <c r="B14" s="26" t="s">
        <v>53</v>
      </c>
      <c r="C14" s="27" t="s">
        <v>13</v>
      </c>
      <c r="D14" s="30" t="s">
        <v>144</v>
      </c>
      <c r="E14" s="27" t="s">
        <v>131</v>
      </c>
      <c r="F14" s="28">
        <f>733</f>
        <v>733</v>
      </c>
      <c r="G14" s="27">
        <f t="shared" si="0"/>
        <v>8796</v>
      </c>
      <c r="H14" s="28">
        <f t="shared" si="1"/>
        <v>61.083333333333336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100.25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50000000000003" customHeight="1" x14ac:dyDescent="0.3">
      <c r="A15" s="25">
        <v>14</v>
      </c>
      <c r="B15" s="26" t="s">
        <v>181</v>
      </c>
      <c r="C15" s="27" t="s">
        <v>13</v>
      </c>
      <c r="D15" s="27" t="s">
        <v>151</v>
      </c>
      <c r="E15" s="27" t="s">
        <v>152</v>
      </c>
      <c r="F15" s="28">
        <f>775/30*6</f>
        <v>155</v>
      </c>
      <c r="G15" s="27">
        <f t="shared" si="0"/>
        <v>1860</v>
      </c>
      <c r="H15" s="28">
        <f t="shared" si="1"/>
        <v>12.916666666666666</v>
      </c>
      <c r="I15" s="28">
        <f>470/12/30*6</f>
        <v>7.8333333333333339</v>
      </c>
      <c r="J15" s="29">
        <v>0</v>
      </c>
      <c r="K15" s="29">
        <v>0</v>
      </c>
      <c r="L15" s="28">
        <f t="shared" si="3"/>
        <v>20.75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50000000000003" customHeight="1" x14ac:dyDescent="0.3">
      <c r="A16" s="25">
        <v>15</v>
      </c>
      <c r="B16" s="26" t="s">
        <v>54</v>
      </c>
      <c r="C16" s="27" t="s">
        <v>13</v>
      </c>
      <c r="D16" s="27" t="s">
        <v>130</v>
      </c>
      <c r="E16" s="27" t="s">
        <v>145</v>
      </c>
      <c r="F16" s="28">
        <v>1900</v>
      </c>
      <c r="G16" s="27">
        <f t="shared" si="0"/>
        <v>22800</v>
      </c>
      <c r="H16" s="28">
        <f t="shared" si="1"/>
        <v>158.33333333333334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197.5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36.950000000000003" customHeight="1" x14ac:dyDescent="0.3">
      <c r="A17" s="25">
        <v>16</v>
      </c>
      <c r="B17" s="26" t="s">
        <v>55</v>
      </c>
      <c r="C17" s="27" t="s">
        <v>5</v>
      </c>
      <c r="D17" s="27" t="s">
        <v>146</v>
      </c>
      <c r="E17" s="27" t="s">
        <v>134</v>
      </c>
      <c r="F17" s="28">
        <v>561</v>
      </c>
      <c r="G17" s="27">
        <f t="shared" si="0"/>
        <v>6732</v>
      </c>
      <c r="H17" s="28">
        <f t="shared" si="1"/>
        <v>46.75</v>
      </c>
      <c r="I17" s="28">
        <f t="shared" si="2"/>
        <v>39.166666666666664</v>
      </c>
      <c r="J17" s="29">
        <v>0</v>
      </c>
      <c r="K17" s="29">
        <v>0</v>
      </c>
      <c r="L17" s="28">
        <f t="shared" si="3"/>
        <v>85.916666666666657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50000000000003" customHeight="1" x14ac:dyDescent="0.3">
      <c r="A18" s="25">
        <v>17</v>
      </c>
      <c r="B18" s="26" t="s">
        <v>56</v>
      </c>
      <c r="C18" s="27" t="s">
        <v>5</v>
      </c>
      <c r="D18" s="27" t="s">
        <v>146</v>
      </c>
      <c r="E18" s="27" t="s">
        <v>134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85.916666666666657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50000000000003" customHeight="1" x14ac:dyDescent="0.3">
      <c r="A19" s="25">
        <v>18</v>
      </c>
      <c r="B19" s="26" t="s">
        <v>57</v>
      </c>
      <c r="C19" s="27" t="s">
        <v>13</v>
      </c>
      <c r="D19" s="27" t="s">
        <v>147</v>
      </c>
      <c r="E19" s="27" t="s">
        <v>139</v>
      </c>
      <c r="F19" s="28">
        <v>524</v>
      </c>
      <c r="G19" s="27">
        <f t="shared" si="0"/>
        <v>6288</v>
      </c>
      <c r="H19" s="28">
        <f t="shared" si="1"/>
        <v>43.666666666666664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82.833333333333329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50000000000003" customHeight="1" x14ac:dyDescent="0.3">
      <c r="A20" s="25">
        <v>19</v>
      </c>
      <c r="B20" s="26" t="s">
        <v>58</v>
      </c>
      <c r="C20" s="27" t="s">
        <v>5</v>
      </c>
      <c r="D20" s="27" t="s">
        <v>133</v>
      </c>
      <c r="E20" s="27" t="s">
        <v>134</v>
      </c>
      <c r="F20" s="28">
        <v>561</v>
      </c>
      <c r="G20" s="27">
        <f t="shared" si="0"/>
        <v>6732</v>
      </c>
      <c r="H20" s="28">
        <f t="shared" si="1"/>
        <v>46.75</v>
      </c>
      <c r="I20" s="28">
        <f t="shared" si="2"/>
        <v>39.166666666666664</v>
      </c>
      <c r="J20" s="29">
        <v>0</v>
      </c>
      <c r="K20" s="29">
        <v>0</v>
      </c>
      <c r="L20" s="28">
        <f t="shared" si="3"/>
        <v>85.916666666666657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36.950000000000003" customHeight="1" x14ac:dyDescent="0.3">
      <c r="A21" s="25">
        <v>20</v>
      </c>
      <c r="B21" s="26" t="s">
        <v>59</v>
      </c>
      <c r="C21" s="27" t="s">
        <v>13</v>
      </c>
      <c r="D21" s="27" t="s">
        <v>141</v>
      </c>
      <c r="E21" s="27" t="s">
        <v>131</v>
      </c>
      <c r="F21" s="28">
        <v>700</v>
      </c>
      <c r="G21" s="27">
        <f t="shared" si="0"/>
        <v>8400</v>
      </c>
      <c r="H21" s="28">
        <f t="shared" si="1"/>
        <v>58.333333333333336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97.5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36.950000000000003" customHeight="1" x14ac:dyDescent="0.3">
      <c r="A22" s="25">
        <v>21</v>
      </c>
      <c r="B22" s="44" t="s">
        <v>175</v>
      </c>
      <c r="C22" s="27" t="s">
        <v>13</v>
      </c>
      <c r="D22" s="27" t="s">
        <v>165</v>
      </c>
      <c r="E22" s="27" t="s">
        <v>143</v>
      </c>
      <c r="F22" s="28">
        <f>1030</f>
        <v>1030</v>
      </c>
      <c r="G22" s="27">
        <f t="shared" si="0"/>
        <v>12360</v>
      </c>
      <c r="H22" s="28">
        <f t="shared" si="1"/>
        <v>85.833333333333329</v>
      </c>
      <c r="I22" s="28">
        <f t="shared" si="2"/>
        <v>39.166666666666664</v>
      </c>
      <c r="J22" s="29">
        <v>0</v>
      </c>
      <c r="K22" s="28">
        <v>0</v>
      </c>
      <c r="L22" s="28">
        <f t="shared" si="3"/>
        <v>125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50000000000003" customHeight="1" x14ac:dyDescent="0.3">
      <c r="A23" s="25">
        <v>22</v>
      </c>
      <c r="B23" s="26" t="s">
        <v>60</v>
      </c>
      <c r="C23" s="27" t="s">
        <v>5</v>
      </c>
      <c r="D23" s="27" t="s">
        <v>133</v>
      </c>
      <c r="E23" s="27" t="s">
        <v>134</v>
      </c>
      <c r="F23" s="28">
        <v>527</v>
      </c>
      <c r="G23" s="27">
        <f t="shared" si="0"/>
        <v>6324</v>
      </c>
      <c r="H23" s="28">
        <f t="shared" si="1"/>
        <v>43.916666666666664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83.083333333333329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50000000000003" customHeight="1" x14ac:dyDescent="0.3">
      <c r="A24" s="25">
        <v>23</v>
      </c>
      <c r="B24" s="26" t="s">
        <v>61</v>
      </c>
      <c r="C24" s="27" t="s">
        <v>13</v>
      </c>
      <c r="D24" s="27" t="s">
        <v>148</v>
      </c>
      <c r="E24" s="27" t="s">
        <v>132</v>
      </c>
      <c r="F24" s="28">
        <v>950</v>
      </c>
      <c r="G24" s="27">
        <f t="shared" si="0"/>
        <v>11400</v>
      </c>
      <c r="H24" s="28">
        <f t="shared" si="1"/>
        <v>79.166666666666671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118.33333333333334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50000000000003" customHeight="1" x14ac:dyDescent="0.3">
      <c r="A25" s="25">
        <v>24</v>
      </c>
      <c r="B25" s="26" t="s">
        <v>62</v>
      </c>
      <c r="C25" s="27" t="s">
        <v>5</v>
      </c>
      <c r="D25" s="27" t="s">
        <v>149</v>
      </c>
      <c r="E25" s="27" t="s">
        <v>134</v>
      </c>
      <c r="F25" s="28">
        <v>527</v>
      </c>
      <c r="G25" s="27">
        <f t="shared" si="0"/>
        <v>6324</v>
      </c>
      <c r="H25" s="28">
        <f t="shared" si="1"/>
        <v>43.916666666666664</v>
      </c>
      <c r="I25" s="28">
        <f t="shared" si="2"/>
        <v>39.166666666666664</v>
      </c>
      <c r="J25" s="29">
        <v>0</v>
      </c>
      <c r="K25" s="29">
        <v>0</v>
      </c>
      <c r="L25" s="28">
        <f t="shared" si="3"/>
        <v>83.083333333333329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50000000000003" customHeight="1" x14ac:dyDescent="0.3">
      <c r="A26" s="25">
        <v>25</v>
      </c>
      <c r="B26" s="33" t="s">
        <v>184</v>
      </c>
      <c r="C26" s="27" t="s">
        <v>13</v>
      </c>
      <c r="D26" s="27" t="s">
        <v>130</v>
      </c>
      <c r="E26" s="27" t="s">
        <v>145</v>
      </c>
      <c r="F26" s="28">
        <f>1900/30*2</f>
        <v>126.66666666666667</v>
      </c>
      <c r="G26" s="27">
        <f>F26*12</f>
        <v>1520</v>
      </c>
      <c r="H26" s="28">
        <f>F26/12</f>
        <v>10.555555555555555</v>
      </c>
      <c r="I26" s="28">
        <f>470/12/30*2</f>
        <v>2.6111111111111112</v>
      </c>
      <c r="J26" s="29">
        <v>0</v>
      </c>
      <c r="K26" s="29">
        <v>0</v>
      </c>
      <c r="L26" s="28">
        <f>H26+I26+J26+K26</f>
        <v>13.166666666666666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50000000000003" customHeight="1" x14ac:dyDescent="0.3">
      <c r="A27" s="25">
        <v>26</v>
      </c>
      <c r="B27" s="33" t="s">
        <v>185</v>
      </c>
      <c r="C27" s="27" t="s">
        <v>13</v>
      </c>
      <c r="D27" s="27" t="s">
        <v>130</v>
      </c>
      <c r="E27" s="27" t="s">
        <v>145</v>
      </c>
      <c r="F27" s="28">
        <f>1900/30*28</f>
        <v>1773.3333333333335</v>
      </c>
      <c r="G27" s="27">
        <f>F27*12</f>
        <v>21280</v>
      </c>
      <c r="H27" s="28">
        <f>F27/12</f>
        <v>147.7777777777778</v>
      </c>
      <c r="I27" s="28">
        <f>470/12/30*28</f>
        <v>36.555555555555557</v>
      </c>
      <c r="J27" s="29">
        <v>0</v>
      </c>
      <c r="K27" s="29">
        <v>0</v>
      </c>
      <c r="L27" s="28">
        <f>H27+I27+J27+K27</f>
        <v>184.33333333333337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50000000000003" customHeight="1" x14ac:dyDescent="0.3">
      <c r="A28" s="25">
        <v>27</v>
      </c>
      <c r="B28" s="26" t="s">
        <v>63</v>
      </c>
      <c r="C28" s="27" t="s">
        <v>5</v>
      </c>
      <c r="D28" s="27" t="s">
        <v>133</v>
      </c>
      <c r="E28" s="27" t="s">
        <v>150</v>
      </c>
      <c r="F28" s="28">
        <v>596</v>
      </c>
      <c r="G28" s="27">
        <f t="shared" si="0"/>
        <v>7152</v>
      </c>
      <c r="H28" s="28">
        <f t="shared" si="1"/>
        <v>49.666666666666664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88.833333333333329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50000000000003" customHeight="1" x14ac:dyDescent="0.3">
      <c r="A29" s="25">
        <v>28</v>
      </c>
      <c r="B29" s="26" t="s">
        <v>64</v>
      </c>
      <c r="C29" s="27" t="s">
        <v>13</v>
      </c>
      <c r="D29" s="27" t="s">
        <v>130</v>
      </c>
      <c r="E29" s="27" t="s">
        <v>137</v>
      </c>
      <c r="F29" s="28">
        <v>1500</v>
      </c>
      <c r="G29" s="27">
        <f t="shared" si="0"/>
        <v>18000</v>
      </c>
      <c r="H29" s="28">
        <f t="shared" si="1"/>
        <v>125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164.16666666666666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50000000000003" customHeight="1" x14ac:dyDescent="0.3">
      <c r="A30" s="25">
        <v>29</v>
      </c>
      <c r="B30" s="26" t="s">
        <v>65</v>
      </c>
      <c r="C30" s="27" t="s">
        <v>5</v>
      </c>
      <c r="D30" s="27" t="s">
        <v>149</v>
      </c>
      <c r="E30" s="27" t="s">
        <v>134</v>
      </c>
      <c r="F30" s="28">
        <v>561</v>
      </c>
      <c r="G30" s="27">
        <f>F30*12</f>
        <v>6732</v>
      </c>
      <c r="H30" s="28">
        <f>F30/12</f>
        <v>46.75</v>
      </c>
      <c r="I30" s="28">
        <f t="shared" si="2"/>
        <v>39.166666666666664</v>
      </c>
      <c r="J30" s="29">
        <v>0</v>
      </c>
      <c r="K30" s="29">
        <v>0</v>
      </c>
      <c r="L30" s="28">
        <f>H30+I30+J30+K30</f>
        <v>85.916666666666657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50000000000003" customHeight="1" x14ac:dyDescent="0.3">
      <c r="A31" s="25">
        <v>30</v>
      </c>
      <c r="B31" s="26" t="s">
        <v>186</v>
      </c>
      <c r="C31" s="27" t="s">
        <v>13</v>
      </c>
      <c r="D31" s="27" t="s">
        <v>138</v>
      </c>
      <c r="E31" s="27" t="s">
        <v>139</v>
      </c>
      <c r="F31" s="28">
        <f>470/30*6</f>
        <v>94</v>
      </c>
      <c r="G31" s="27">
        <f>F31*12</f>
        <v>1128</v>
      </c>
      <c r="H31" s="28">
        <f>F31/12</f>
        <v>7.833333333333333</v>
      </c>
      <c r="I31" s="28">
        <f>470/12/30*6</f>
        <v>7.8333333333333339</v>
      </c>
      <c r="J31" s="29">
        <v>0</v>
      </c>
      <c r="K31" s="29">
        <v>0</v>
      </c>
      <c r="L31" s="28">
        <f>H31+I31+J31+K31</f>
        <v>15.666666666666668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50000000000003" customHeight="1" x14ac:dyDescent="0.3">
      <c r="A32" s="25">
        <v>31</v>
      </c>
      <c r="B32" s="26" t="s">
        <v>187</v>
      </c>
      <c r="C32" s="27" t="s">
        <v>13</v>
      </c>
      <c r="D32" s="27" t="s">
        <v>151</v>
      </c>
      <c r="E32" s="27" t="s">
        <v>152</v>
      </c>
      <c r="F32" s="28">
        <f>775/30*12</f>
        <v>310</v>
      </c>
      <c r="G32" s="27">
        <f t="shared" ref="G32" si="4">F32*12</f>
        <v>3720</v>
      </c>
      <c r="H32" s="28">
        <f t="shared" ref="H32" si="5">F32/12</f>
        <v>25.833333333333332</v>
      </c>
      <c r="I32" s="28">
        <f>470/12/30*12</f>
        <v>15.666666666666668</v>
      </c>
      <c r="J32" s="29">
        <v>0</v>
      </c>
      <c r="K32" s="29">
        <v>0</v>
      </c>
      <c r="L32" s="28">
        <f t="shared" ref="L32" si="6">H32+I32+J32+K32</f>
        <v>41.5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50000000000003" customHeight="1" x14ac:dyDescent="0.3">
      <c r="A33" s="25">
        <v>32</v>
      </c>
      <c r="B33" s="26" t="s">
        <v>66</v>
      </c>
      <c r="C33" s="27" t="s">
        <v>5</v>
      </c>
      <c r="D33" s="27" t="s">
        <v>146</v>
      </c>
      <c r="E33" s="27" t="s">
        <v>134</v>
      </c>
      <c r="F33" s="28">
        <v>527</v>
      </c>
      <c r="G33" s="27">
        <f t="shared" si="0"/>
        <v>6324</v>
      </c>
      <c r="H33" s="28">
        <f t="shared" si="1"/>
        <v>43.916666666666664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83.083333333333329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50000000000003" customHeight="1" x14ac:dyDescent="0.3">
      <c r="A34" s="25">
        <v>33</v>
      </c>
      <c r="B34" s="26" t="s">
        <v>67</v>
      </c>
      <c r="C34" s="27" t="s">
        <v>13</v>
      </c>
      <c r="D34" s="27" t="s">
        <v>153</v>
      </c>
      <c r="E34" s="27" t="s">
        <v>145</v>
      </c>
      <c r="F34" s="28">
        <v>1930</v>
      </c>
      <c r="G34" s="27">
        <f t="shared" si="0"/>
        <v>23160</v>
      </c>
      <c r="H34" s="28">
        <f t="shared" si="1"/>
        <v>160.83333333333334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200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50000000000003" customHeight="1" x14ac:dyDescent="0.3">
      <c r="A35" s="25">
        <v>34</v>
      </c>
      <c r="B35" s="43" t="s">
        <v>176</v>
      </c>
      <c r="C35" s="27" t="s">
        <v>5</v>
      </c>
      <c r="D35" s="27" t="s">
        <v>149</v>
      </c>
      <c r="E35" s="27" t="s">
        <v>134</v>
      </c>
      <c r="F35" s="28">
        <v>500</v>
      </c>
      <c r="G35" s="27">
        <f t="shared" si="0"/>
        <v>6000</v>
      </c>
      <c r="H35" s="28">
        <f t="shared" si="1"/>
        <v>41.666666666666664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80.833333333333329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50000000000003" customHeight="1" x14ac:dyDescent="0.3">
      <c r="A36" s="25">
        <v>35</v>
      </c>
      <c r="B36" s="26" t="s">
        <v>68</v>
      </c>
      <c r="C36" s="27" t="s">
        <v>13</v>
      </c>
      <c r="D36" s="27" t="s">
        <v>130</v>
      </c>
      <c r="E36" s="27" t="s">
        <v>137</v>
      </c>
      <c r="F36" s="28">
        <v>1500</v>
      </c>
      <c r="G36" s="27">
        <f t="shared" si="0"/>
        <v>18000</v>
      </c>
      <c r="H36" s="28">
        <f t="shared" si="1"/>
        <v>125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164.16666666666666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50000000000003" customHeight="1" x14ac:dyDescent="0.3">
      <c r="A37" s="25">
        <v>36</v>
      </c>
      <c r="B37" s="26" t="s">
        <v>69</v>
      </c>
      <c r="C37" s="27" t="s">
        <v>5</v>
      </c>
      <c r="D37" s="27" t="s">
        <v>149</v>
      </c>
      <c r="E37" s="27" t="s">
        <v>134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85.916666666666657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50000000000003" customHeight="1" x14ac:dyDescent="0.3">
      <c r="A38" s="25">
        <v>37</v>
      </c>
      <c r="B38" s="26" t="s">
        <v>70</v>
      </c>
      <c r="C38" s="27" t="s">
        <v>13</v>
      </c>
      <c r="D38" s="27" t="s">
        <v>130</v>
      </c>
      <c r="E38" s="27" t="s">
        <v>131</v>
      </c>
      <c r="F38" s="28">
        <v>695</v>
      </c>
      <c r="G38" s="27">
        <f t="shared" si="0"/>
        <v>8340</v>
      </c>
      <c r="H38" s="28">
        <f t="shared" si="1"/>
        <v>57.916666666666664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97.083333333333329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50000000000003" customHeight="1" x14ac:dyDescent="0.3">
      <c r="A39" s="25">
        <v>38</v>
      </c>
      <c r="B39" s="26" t="s">
        <v>71</v>
      </c>
      <c r="C39" s="27" t="s">
        <v>13</v>
      </c>
      <c r="D39" s="27" t="s">
        <v>151</v>
      </c>
      <c r="E39" s="27" t="s">
        <v>132</v>
      </c>
      <c r="F39" s="28">
        <v>950</v>
      </c>
      <c r="G39" s="27">
        <f t="shared" si="0"/>
        <v>11400</v>
      </c>
      <c r="H39" s="28">
        <f t="shared" si="1"/>
        <v>79.166666666666671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118.33333333333334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50000000000003" customHeight="1" x14ac:dyDescent="0.3">
      <c r="A40" s="25">
        <v>39</v>
      </c>
      <c r="B40" s="26" t="s">
        <v>72</v>
      </c>
      <c r="C40" s="27" t="s">
        <v>5</v>
      </c>
      <c r="D40" s="27" t="s">
        <v>133</v>
      </c>
      <c r="E40" s="27" t="s">
        <v>134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50000000000003" customHeight="1" x14ac:dyDescent="0.3">
      <c r="A41" s="25">
        <v>40</v>
      </c>
      <c r="B41" s="26" t="s">
        <v>73</v>
      </c>
      <c r="C41" s="27" t="s">
        <v>5</v>
      </c>
      <c r="D41" s="27" t="s">
        <v>133</v>
      </c>
      <c r="E41" s="27" t="s">
        <v>134</v>
      </c>
      <c r="F41" s="28">
        <v>561</v>
      </c>
      <c r="G41" s="27">
        <f t="shared" si="0"/>
        <v>6732</v>
      </c>
      <c r="H41" s="28">
        <f t="shared" si="1"/>
        <v>46.75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85.916666666666657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50000000000003" customHeight="1" x14ac:dyDescent="0.3">
      <c r="A42" s="25">
        <v>41</v>
      </c>
      <c r="B42" s="45" t="s">
        <v>182</v>
      </c>
      <c r="C42" s="27" t="s">
        <v>13</v>
      </c>
      <c r="D42" s="27" t="s">
        <v>155</v>
      </c>
      <c r="E42" s="27" t="s">
        <v>139</v>
      </c>
      <c r="F42" s="28">
        <f>527/30*26</f>
        <v>456.73333333333335</v>
      </c>
      <c r="G42" s="27">
        <f>F42*12</f>
        <v>5480.8</v>
      </c>
      <c r="H42" s="28">
        <f>F42/12</f>
        <v>38.06111111111111</v>
      </c>
      <c r="I42" s="28">
        <f>470/12/30*26</f>
        <v>33.944444444444443</v>
      </c>
      <c r="J42" s="29">
        <v>0</v>
      </c>
      <c r="K42" s="29">
        <v>0</v>
      </c>
      <c r="L42" s="28">
        <f>H42+I42+J42+K42</f>
        <v>72.00555555555556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50000000000003" customHeight="1" x14ac:dyDescent="0.3">
      <c r="A43" s="25">
        <v>42</v>
      </c>
      <c r="B43" s="26" t="s">
        <v>183</v>
      </c>
      <c r="C43" s="27" t="s">
        <v>13</v>
      </c>
      <c r="D43" s="27" t="s">
        <v>138</v>
      </c>
      <c r="E43" s="27" t="s">
        <v>139</v>
      </c>
      <c r="F43" s="28">
        <f>470/30*6</f>
        <v>94</v>
      </c>
      <c r="G43" s="27">
        <f t="shared" si="0"/>
        <v>1128</v>
      </c>
      <c r="H43" s="28">
        <f t="shared" si="1"/>
        <v>7.833333333333333</v>
      </c>
      <c r="I43" s="28">
        <f>470/12/30*6</f>
        <v>7.8333333333333339</v>
      </c>
      <c r="J43" s="29">
        <v>0</v>
      </c>
      <c r="K43" s="29">
        <v>0</v>
      </c>
      <c r="L43" s="28">
        <f t="shared" si="3"/>
        <v>15.666666666666668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50000000000003" customHeight="1" x14ac:dyDescent="0.3">
      <c r="A44" s="25">
        <v>43</v>
      </c>
      <c r="B44" s="26" t="s">
        <v>74</v>
      </c>
      <c r="C44" s="27" t="s">
        <v>13</v>
      </c>
      <c r="D44" s="27" t="s">
        <v>147</v>
      </c>
      <c r="E44" s="27" t="s">
        <v>145</v>
      </c>
      <c r="F44" s="28">
        <v>1900</v>
      </c>
      <c r="G44" s="27">
        <f t="shared" si="0"/>
        <v>22800</v>
      </c>
      <c r="H44" s="28">
        <f t="shared" si="1"/>
        <v>158.33333333333334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197.5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50000000000003" customHeight="1" x14ac:dyDescent="0.3">
      <c r="A45" s="25">
        <v>44</v>
      </c>
      <c r="B45" s="26" t="s">
        <v>75</v>
      </c>
      <c r="C45" s="27" t="s">
        <v>13</v>
      </c>
      <c r="D45" s="27" t="s">
        <v>130</v>
      </c>
      <c r="E45" s="27" t="s">
        <v>152</v>
      </c>
      <c r="F45" s="28">
        <v>775</v>
      </c>
      <c r="G45" s="27">
        <f t="shared" si="0"/>
        <v>9300</v>
      </c>
      <c r="H45" s="28">
        <f t="shared" si="1"/>
        <v>64.583333333333329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103.75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50000000000003" customHeight="1" x14ac:dyDescent="0.3">
      <c r="A46" s="25">
        <v>45</v>
      </c>
      <c r="B46" s="26" t="s">
        <v>188</v>
      </c>
      <c r="C46" s="27" t="s">
        <v>13</v>
      </c>
      <c r="D46" s="30" t="s">
        <v>144</v>
      </c>
      <c r="E46" s="27" t="s">
        <v>131</v>
      </c>
      <c r="F46" s="28">
        <f>733</f>
        <v>733</v>
      </c>
      <c r="G46" s="27">
        <f t="shared" ref="G46" si="7">F46*12</f>
        <v>8796</v>
      </c>
      <c r="H46" s="28">
        <f t="shared" ref="H46" si="8">F46/12</f>
        <v>61.083333333333336</v>
      </c>
      <c r="I46" s="28">
        <f t="shared" si="2"/>
        <v>39.166666666666664</v>
      </c>
      <c r="J46" s="29">
        <v>0</v>
      </c>
      <c r="K46" s="29">
        <v>0</v>
      </c>
      <c r="L46" s="28">
        <f t="shared" ref="L46" si="9">H46+I46+J46+K46</f>
        <v>100.25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50000000000003" customHeight="1" x14ac:dyDescent="0.3">
      <c r="A47" s="25">
        <v>46</v>
      </c>
      <c r="B47" s="26" t="s">
        <v>76</v>
      </c>
      <c r="C47" s="27" t="s">
        <v>5</v>
      </c>
      <c r="D47" s="27" t="s">
        <v>133</v>
      </c>
      <c r="E47" s="27" t="s">
        <v>134</v>
      </c>
      <c r="F47" s="28">
        <v>561</v>
      </c>
      <c r="G47" s="27">
        <f t="shared" si="0"/>
        <v>6732</v>
      </c>
      <c r="H47" s="28">
        <f t="shared" si="1"/>
        <v>46.75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85.916666666666657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50000000000003" customHeight="1" x14ac:dyDescent="0.3">
      <c r="A48" s="25">
        <v>47</v>
      </c>
      <c r="B48" s="26" t="s">
        <v>77</v>
      </c>
      <c r="C48" s="27" t="s">
        <v>5</v>
      </c>
      <c r="D48" s="27" t="s">
        <v>133</v>
      </c>
      <c r="E48" s="27" t="s">
        <v>134</v>
      </c>
      <c r="F48" s="28">
        <v>561</v>
      </c>
      <c r="G48" s="27">
        <f t="shared" si="0"/>
        <v>6732</v>
      </c>
      <c r="H48" s="28">
        <f t="shared" si="1"/>
        <v>46.75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85.916666666666657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50000000000003" customHeight="1" x14ac:dyDescent="0.3">
      <c r="A49" s="25">
        <v>48</v>
      </c>
      <c r="B49" s="26" t="s">
        <v>78</v>
      </c>
      <c r="C49" s="27" t="s">
        <v>13</v>
      </c>
      <c r="D49" s="27" t="s">
        <v>156</v>
      </c>
      <c r="E49" s="27" t="s">
        <v>140</v>
      </c>
      <c r="F49" s="28">
        <v>555</v>
      </c>
      <c r="G49" s="27">
        <f t="shared" si="0"/>
        <v>6660</v>
      </c>
      <c r="H49" s="28">
        <f t="shared" si="1"/>
        <v>46.25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85.416666666666657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36.950000000000003" customHeight="1" x14ac:dyDescent="0.3">
      <c r="A50" s="25">
        <v>49</v>
      </c>
      <c r="B50" s="26" t="s">
        <v>79</v>
      </c>
      <c r="C50" s="27" t="s">
        <v>5</v>
      </c>
      <c r="D50" s="27" t="s">
        <v>149</v>
      </c>
      <c r="E50" s="27" t="s">
        <v>157</v>
      </c>
      <c r="F50" s="28">
        <v>614</v>
      </c>
      <c r="G50" s="27">
        <f t="shared" si="0"/>
        <v>7368</v>
      </c>
      <c r="H50" s="28">
        <f t="shared" si="1"/>
        <v>51.166666666666664</v>
      </c>
      <c r="I50" s="28">
        <f t="shared" si="2"/>
        <v>39.166666666666664</v>
      </c>
      <c r="J50" s="29">
        <v>0</v>
      </c>
      <c r="K50" s="29">
        <v>0</v>
      </c>
      <c r="L50" s="28">
        <f t="shared" si="3"/>
        <v>90.333333333333329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36.950000000000003" customHeight="1" x14ac:dyDescent="0.3">
      <c r="A51" s="25">
        <v>50</v>
      </c>
      <c r="B51" s="26" t="s">
        <v>80</v>
      </c>
      <c r="C51" s="27" t="s">
        <v>13</v>
      </c>
      <c r="D51" s="27" t="s">
        <v>151</v>
      </c>
      <c r="E51" s="27" t="s">
        <v>145</v>
      </c>
      <c r="F51" s="28">
        <v>1900</v>
      </c>
      <c r="G51" s="27">
        <f t="shared" si="0"/>
        <v>22800</v>
      </c>
      <c r="H51" s="28">
        <f t="shared" si="1"/>
        <v>158.33333333333334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197.5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50000000000003" customHeight="1" x14ac:dyDescent="0.3">
      <c r="A52" s="25">
        <v>51</v>
      </c>
      <c r="B52" s="33" t="s">
        <v>177</v>
      </c>
      <c r="C52" s="27" t="s">
        <v>13</v>
      </c>
      <c r="D52" s="27" t="s">
        <v>151</v>
      </c>
      <c r="E52" s="27" t="s">
        <v>139</v>
      </c>
      <c r="F52" s="28">
        <v>500</v>
      </c>
      <c r="G52" s="27">
        <f t="shared" si="0"/>
        <v>6000</v>
      </c>
      <c r="H52" s="28">
        <f t="shared" si="1"/>
        <v>41.666666666666664</v>
      </c>
      <c r="I52" s="28">
        <f t="shared" si="2"/>
        <v>39.166666666666664</v>
      </c>
      <c r="J52" s="29">
        <v>0</v>
      </c>
      <c r="K52" s="29">
        <v>0</v>
      </c>
      <c r="L52" s="28">
        <f t="shared" si="3"/>
        <v>80.833333333333329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50000000000003" customHeight="1" x14ac:dyDescent="0.3">
      <c r="A53" s="25">
        <v>52</v>
      </c>
      <c r="B53" s="26" t="s">
        <v>81</v>
      </c>
      <c r="C53" s="27" t="s">
        <v>13</v>
      </c>
      <c r="D53" s="27" t="s">
        <v>151</v>
      </c>
      <c r="E53" s="27" t="s">
        <v>139</v>
      </c>
      <c r="F53" s="28">
        <v>526</v>
      </c>
      <c r="G53" s="27">
        <f t="shared" si="0"/>
        <v>6312</v>
      </c>
      <c r="H53" s="28">
        <f t="shared" si="1"/>
        <v>43.833333333333336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83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36.950000000000003" customHeight="1" x14ac:dyDescent="0.3">
      <c r="A54" s="25">
        <v>53</v>
      </c>
      <c r="B54" s="26" t="s">
        <v>189</v>
      </c>
      <c r="C54" s="27" t="s">
        <v>13</v>
      </c>
      <c r="D54" s="27" t="s">
        <v>138</v>
      </c>
      <c r="E54" s="27" t="s">
        <v>139</v>
      </c>
      <c r="F54" s="28">
        <f>470/30*6</f>
        <v>94</v>
      </c>
      <c r="G54" s="27">
        <f t="shared" si="0"/>
        <v>1128</v>
      </c>
      <c r="H54" s="28">
        <f t="shared" si="1"/>
        <v>7.833333333333333</v>
      </c>
      <c r="I54" s="28">
        <f>470/12/30*6</f>
        <v>7.8333333333333339</v>
      </c>
      <c r="J54" s="29">
        <v>0</v>
      </c>
      <c r="K54" s="29">
        <v>0</v>
      </c>
      <c r="L54" s="28">
        <f t="shared" si="3"/>
        <v>15.666666666666668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36.950000000000003" customHeight="1" x14ac:dyDescent="0.3">
      <c r="A55" s="25">
        <v>54</v>
      </c>
      <c r="B55" s="26" t="s">
        <v>82</v>
      </c>
      <c r="C55" s="27" t="s">
        <v>5</v>
      </c>
      <c r="D55" s="27" t="s">
        <v>149</v>
      </c>
      <c r="E55" s="27" t="s">
        <v>157</v>
      </c>
      <c r="F55" s="28">
        <v>614</v>
      </c>
      <c r="G55" s="27">
        <f t="shared" si="0"/>
        <v>7368</v>
      </c>
      <c r="H55" s="28">
        <f t="shared" si="1"/>
        <v>51.166666666666664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90.333333333333329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50000000000003" customHeight="1" x14ac:dyDescent="0.3">
      <c r="A56" s="25">
        <v>55</v>
      </c>
      <c r="B56" s="26" t="s">
        <v>83</v>
      </c>
      <c r="C56" s="27" t="s">
        <v>13</v>
      </c>
      <c r="D56" s="27" t="s">
        <v>130</v>
      </c>
      <c r="E56" s="27" t="s">
        <v>143</v>
      </c>
      <c r="F56" s="28">
        <v>1030</v>
      </c>
      <c r="G56" s="27">
        <f t="shared" si="0"/>
        <v>12360</v>
      </c>
      <c r="H56" s="28">
        <f t="shared" si="1"/>
        <v>85.833333333333329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125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50000000000003" customHeight="1" x14ac:dyDescent="0.3">
      <c r="A57" s="25">
        <v>56</v>
      </c>
      <c r="B57" s="26" t="s">
        <v>84</v>
      </c>
      <c r="C57" s="27" t="s">
        <v>5</v>
      </c>
      <c r="D57" s="27" t="s">
        <v>133</v>
      </c>
      <c r="E57" s="27" t="s">
        <v>134</v>
      </c>
      <c r="F57" s="28">
        <v>561</v>
      </c>
      <c r="G57" s="27">
        <f t="shared" si="0"/>
        <v>6732</v>
      </c>
      <c r="H57" s="28">
        <f t="shared" si="1"/>
        <v>46.75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85.916666666666657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50000000000003" customHeight="1" x14ac:dyDescent="0.3">
      <c r="A58" s="25">
        <v>57</v>
      </c>
      <c r="B58" s="26" t="s">
        <v>190</v>
      </c>
      <c r="C58" s="27" t="s">
        <v>13</v>
      </c>
      <c r="D58" s="27" t="s">
        <v>138</v>
      </c>
      <c r="E58" s="27" t="s">
        <v>139</v>
      </c>
      <c r="F58" s="28">
        <f>470/30*6</f>
        <v>94</v>
      </c>
      <c r="G58" s="27">
        <f t="shared" si="0"/>
        <v>1128</v>
      </c>
      <c r="H58" s="28">
        <f t="shared" si="1"/>
        <v>7.833333333333333</v>
      </c>
      <c r="I58" s="28">
        <f>470/12/30*6</f>
        <v>7.8333333333333339</v>
      </c>
      <c r="J58" s="29">
        <v>0</v>
      </c>
      <c r="K58" s="29">
        <v>0</v>
      </c>
      <c r="L58" s="28">
        <f t="shared" si="3"/>
        <v>15.666666666666668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50000000000003" customHeight="1" x14ac:dyDescent="0.3">
      <c r="A59" s="25">
        <v>58</v>
      </c>
      <c r="B59" s="26" t="s">
        <v>85</v>
      </c>
      <c r="C59" s="27" t="s">
        <v>5</v>
      </c>
      <c r="D59" s="27" t="s">
        <v>149</v>
      </c>
      <c r="E59" s="27" t="s">
        <v>158</v>
      </c>
      <c r="F59" s="28">
        <v>738</v>
      </c>
      <c r="G59" s="27">
        <f t="shared" si="0"/>
        <v>8856</v>
      </c>
      <c r="H59" s="28">
        <f t="shared" si="1"/>
        <v>61.5</v>
      </c>
      <c r="I59" s="28">
        <f t="shared" si="2"/>
        <v>39.166666666666664</v>
      </c>
      <c r="J59" s="29">
        <v>0</v>
      </c>
      <c r="K59" s="29">
        <v>0</v>
      </c>
      <c r="L59" s="28">
        <f t="shared" si="3"/>
        <v>100.66666666666666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50000000000003" customHeight="1" x14ac:dyDescent="0.3">
      <c r="A60" s="25">
        <v>59</v>
      </c>
      <c r="B60" s="26" t="s">
        <v>86</v>
      </c>
      <c r="C60" s="27" t="s">
        <v>13</v>
      </c>
      <c r="D60" s="27" t="s">
        <v>147</v>
      </c>
      <c r="E60" s="27" t="s">
        <v>132</v>
      </c>
      <c r="F60" s="28">
        <v>950</v>
      </c>
      <c r="G60" s="27">
        <f t="shared" si="0"/>
        <v>11400</v>
      </c>
      <c r="H60" s="28">
        <f t="shared" si="1"/>
        <v>79.166666666666671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118.33333333333334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50000000000003" customHeight="1" x14ac:dyDescent="0.3">
      <c r="A61" s="25">
        <v>60</v>
      </c>
      <c r="B61" s="26" t="s">
        <v>178</v>
      </c>
      <c r="C61" s="27" t="s">
        <v>13</v>
      </c>
      <c r="D61" s="27" t="s">
        <v>138</v>
      </c>
      <c r="E61" s="27" t="s">
        <v>139</v>
      </c>
      <c r="F61" s="28">
        <f>470/30*5</f>
        <v>78.333333333333329</v>
      </c>
      <c r="G61" s="27">
        <f t="shared" si="0"/>
        <v>940</v>
      </c>
      <c r="H61" s="28">
        <f t="shared" si="1"/>
        <v>6.5277777777777777</v>
      </c>
      <c r="I61" s="28">
        <f>470/12/30*5</f>
        <v>6.5277777777777777</v>
      </c>
      <c r="J61" s="29">
        <v>0</v>
      </c>
      <c r="K61" s="29">
        <v>0</v>
      </c>
      <c r="L61" s="28">
        <f t="shared" si="3"/>
        <v>13.055555555555555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36.950000000000003" customHeight="1" x14ac:dyDescent="0.3">
      <c r="A62" s="25">
        <v>61</v>
      </c>
      <c r="B62" s="26" t="s">
        <v>87</v>
      </c>
      <c r="C62" s="27" t="s">
        <v>5</v>
      </c>
      <c r="D62" s="27" t="s">
        <v>149</v>
      </c>
      <c r="E62" s="27" t="s">
        <v>134</v>
      </c>
      <c r="F62" s="28">
        <v>561</v>
      </c>
      <c r="G62" s="27">
        <f t="shared" si="0"/>
        <v>6732</v>
      </c>
      <c r="H62" s="28">
        <f t="shared" si="1"/>
        <v>46.75</v>
      </c>
      <c r="I62" s="28">
        <f t="shared" si="2"/>
        <v>39.166666666666664</v>
      </c>
      <c r="J62" s="29">
        <v>0</v>
      </c>
      <c r="K62" s="29">
        <v>0</v>
      </c>
      <c r="L62" s="28">
        <f t="shared" si="3"/>
        <v>85.916666666666657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36.950000000000003" customHeight="1" x14ac:dyDescent="0.3">
      <c r="A63" s="25">
        <v>62</v>
      </c>
      <c r="B63" s="26" t="s">
        <v>88</v>
      </c>
      <c r="C63" s="27" t="s">
        <v>13</v>
      </c>
      <c r="D63" s="27" t="s">
        <v>159</v>
      </c>
      <c r="E63" s="27" t="s">
        <v>139</v>
      </c>
      <c r="F63" s="28">
        <v>505</v>
      </c>
      <c r="G63" s="27">
        <f t="shared" si="0"/>
        <v>6060</v>
      </c>
      <c r="H63" s="28">
        <f t="shared" si="1"/>
        <v>42.083333333333336</v>
      </c>
      <c r="I63" s="28">
        <f t="shared" si="2"/>
        <v>39.166666666666664</v>
      </c>
      <c r="J63" s="29">
        <v>0</v>
      </c>
      <c r="K63" s="29">
        <v>0</v>
      </c>
      <c r="L63" s="28">
        <f t="shared" si="3"/>
        <v>81.25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6.950000000000003" customHeight="1" x14ac:dyDescent="0.3">
      <c r="A64" s="25">
        <v>63</v>
      </c>
      <c r="B64" s="26" t="s">
        <v>89</v>
      </c>
      <c r="C64" s="27" t="s">
        <v>13</v>
      </c>
      <c r="D64" s="27" t="s">
        <v>147</v>
      </c>
      <c r="E64" s="27" t="s">
        <v>132</v>
      </c>
      <c r="F64" s="28">
        <v>950</v>
      </c>
      <c r="G64" s="27">
        <f t="shared" si="0"/>
        <v>11400</v>
      </c>
      <c r="H64" s="28">
        <f t="shared" si="1"/>
        <v>79.166666666666671</v>
      </c>
      <c r="I64" s="28">
        <f t="shared" si="2"/>
        <v>39.166666666666664</v>
      </c>
      <c r="J64" s="29">
        <v>0</v>
      </c>
      <c r="K64" s="29">
        <v>0</v>
      </c>
      <c r="L64" s="28">
        <f t="shared" si="3"/>
        <v>118.33333333333334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s="39" customFormat="1" ht="36.950000000000003" customHeight="1" x14ac:dyDescent="0.3">
      <c r="A65" s="25">
        <v>64</v>
      </c>
      <c r="B65" s="33" t="s">
        <v>179</v>
      </c>
      <c r="C65" s="27" t="s">
        <v>13</v>
      </c>
      <c r="D65" s="27" t="s">
        <v>130</v>
      </c>
      <c r="E65" s="27" t="s">
        <v>140</v>
      </c>
      <c r="F65" s="28">
        <f>555/30*21</f>
        <v>388.5</v>
      </c>
      <c r="G65" s="27">
        <f t="shared" si="0"/>
        <v>4662</v>
      </c>
      <c r="H65" s="28">
        <f t="shared" si="1"/>
        <v>32.375</v>
      </c>
      <c r="I65" s="28">
        <f>470/12/30*21</f>
        <v>27.416666666666668</v>
      </c>
      <c r="J65" s="28">
        <v>0</v>
      </c>
      <c r="K65" s="28">
        <v>0</v>
      </c>
      <c r="L65" s="28">
        <f t="shared" si="3"/>
        <v>59.791666666666671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ht="36.950000000000003" customHeight="1" x14ac:dyDescent="0.3">
      <c r="A66" s="25">
        <v>65</v>
      </c>
      <c r="B66" s="34" t="s">
        <v>90</v>
      </c>
      <c r="C66" s="35" t="s">
        <v>13</v>
      </c>
      <c r="D66" s="35" t="s">
        <v>148</v>
      </c>
      <c r="E66" s="35" t="s">
        <v>140</v>
      </c>
      <c r="F66" s="36">
        <v>555</v>
      </c>
      <c r="G66" s="27">
        <f t="shared" si="0"/>
        <v>6660</v>
      </c>
      <c r="H66" s="28">
        <f t="shared" si="1"/>
        <v>46.25</v>
      </c>
      <c r="I66" s="36">
        <f t="shared" si="2"/>
        <v>39.166666666666664</v>
      </c>
      <c r="J66" s="37">
        <v>0</v>
      </c>
      <c r="K66" s="37">
        <v>0</v>
      </c>
      <c r="L66" s="28">
        <f t="shared" si="3"/>
        <v>85.416666666666657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36.950000000000003" customHeight="1" x14ac:dyDescent="0.3">
      <c r="A67" s="25">
        <v>66</v>
      </c>
      <c r="B67" s="26" t="s">
        <v>91</v>
      </c>
      <c r="C67" s="27" t="s">
        <v>13</v>
      </c>
      <c r="D67" s="27" t="s">
        <v>160</v>
      </c>
      <c r="E67" s="27" t="s">
        <v>161</v>
      </c>
      <c r="F67" s="28">
        <v>645</v>
      </c>
      <c r="G67" s="27">
        <f t="shared" si="0"/>
        <v>7740</v>
      </c>
      <c r="H67" s="28">
        <f t="shared" si="1"/>
        <v>53.75</v>
      </c>
      <c r="I67" s="28">
        <f t="shared" ref="I67:I113" si="10">470/12</f>
        <v>39.166666666666664</v>
      </c>
      <c r="J67" s="29">
        <v>0</v>
      </c>
      <c r="K67" s="29">
        <v>0</v>
      </c>
      <c r="L67" s="28">
        <f t="shared" si="3"/>
        <v>92.916666666666657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50000000000003" customHeight="1" x14ac:dyDescent="0.3">
      <c r="A68" s="25">
        <v>67</v>
      </c>
      <c r="B68" s="26" t="s">
        <v>92</v>
      </c>
      <c r="C68" s="27" t="s">
        <v>5</v>
      </c>
      <c r="D68" s="27" t="s">
        <v>133</v>
      </c>
      <c r="E68" s="27" t="s">
        <v>134</v>
      </c>
      <c r="F68" s="28">
        <v>527</v>
      </c>
      <c r="G68" s="27">
        <f t="shared" ref="G68:G113" si="11">F68*12</f>
        <v>6324</v>
      </c>
      <c r="H68" s="28">
        <f t="shared" ref="H68:H113" si="12">F68/12</f>
        <v>43.916666666666664</v>
      </c>
      <c r="I68" s="28">
        <f t="shared" si="10"/>
        <v>39.166666666666664</v>
      </c>
      <c r="J68" s="29">
        <v>0</v>
      </c>
      <c r="K68" s="29">
        <v>0</v>
      </c>
      <c r="L68" s="28">
        <f t="shared" ref="L68:L113" si="13">H68+I68+J68+K68</f>
        <v>83.083333333333329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50000000000003" customHeight="1" x14ac:dyDescent="0.3">
      <c r="A69" s="25">
        <v>68</v>
      </c>
      <c r="B69" s="26" t="s">
        <v>93</v>
      </c>
      <c r="C69" s="27" t="s">
        <v>5</v>
      </c>
      <c r="D69" s="27" t="s">
        <v>133</v>
      </c>
      <c r="E69" s="27" t="s">
        <v>150</v>
      </c>
      <c r="F69" s="28">
        <v>596</v>
      </c>
      <c r="G69" s="27">
        <f t="shared" si="11"/>
        <v>7152</v>
      </c>
      <c r="H69" s="28">
        <f t="shared" si="12"/>
        <v>49.666666666666664</v>
      </c>
      <c r="I69" s="28">
        <f t="shared" si="10"/>
        <v>39.166666666666664</v>
      </c>
      <c r="J69" s="29">
        <v>0</v>
      </c>
      <c r="K69" s="29">
        <v>0</v>
      </c>
      <c r="L69" s="28">
        <f t="shared" si="13"/>
        <v>88.833333333333329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50000000000003" customHeight="1" x14ac:dyDescent="0.3">
      <c r="A70" s="25">
        <v>69</v>
      </c>
      <c r="B70" s="26" t="s">
        <v>94</v>
      </c>
      <c r="C70" s="27" t="s">
        <v>13</v>
      </c>
      <c r="D70" s="27" t="s">
        <v>162</v>
      </c>
      <c r="E70" s="27" t="s">
        <v>140</v>
      </c>
      <c r="F70" s="28">
        <v>555</v>
      </c>
      <c r="G70" s="27">
        <f t="shared" si="11"/>
        <v>6660</v>
      </c>
      <c r="H70" s="28">
        <f t="shared" si="12"/>
        <v>46.25</v>
      </c>
      <c r="I70" s="28">
        <f t="shared" si="10"/>
        <v>39.166666666666664</v>
      </c>
      <c r="J70" s="29">
        <v>0</v>
      </c>
      <c r="K70" s="29">
        <v>0</v>
      </c>
      <c r="L70" s="28">
        <f t="shared" si="13"/>
        <v>85.416666666666657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50000000000003" customHeight="1" x14ac:dyDescent="0.3">
      <c r="A71" s="25">
        <v>70</v>
      </c>
      <c r="B71" s="26" t="s">
        <v>95</v>
      </c>
      <c r="C71" s="27" t="s">
        <v>5</v>
      </c>
      <c r="D71" s="27" t="s">
        <v>149</v>
      </c>
      <c r="E71" s="27" t="s">
        <v>134</v>
      </c>
      <c r="F71" s="28">
        <v>561</v>
      </c>
      <c r="G71" s="27">
        <f t="shared" si="11"/>
        <v>6732</v>
      </c>
      <c r="H71" s="28">
        <f t="shared" si="12"/>
        <v>46.75</v>
      </c>
      <c r="I71" s="28">
        <f t="shared" si="10"/>
        <v>39.166666666666664</v>
      </c>
      <c r="J71" s="29">
        <v>0</v>
      </c>
      <c r="K71" s="29">
        <v>0</v>
      </c>
      <c r="L71" s="28">
        <f t="shared" si="13"/>
        <v>85.916666666666657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50000000000003" customHeight="1" x14ac:dyDescent="0.3">
      <c r="A72" s="25">
        <v>71</v>
      </c>
      <c r="B72" s="26" t="s">
        <v>96</v>
      </c>
      <c r="C72" s="27" t="s">
        <v>5</v>
      </c>
      <c r="D72" s="27" t="s">
        <v>133</v>
      </c>
      <c r="E72" s="27" t="s">
        <v>134</v>
      </c>
      <c r="F72" s="28">
        <v>561</v>
      </c>
      <c r="G72" s="27">
        <f t="shared" si="11"/>
        <v>6732</v>
      </c>
      <c r="H72" s="28">
        <f t="shared" si="12"/>
        <v>46.75</v>
      </c>
      <c r="I72" s="28">
        <f t="shared" si="10"/>
        <v>39.166666666666664</v>
      </c>
      <c r="J72" s="29">
        <v>0</v>
      </c>
      <c r="K72" s="29">
        <v>0</v>
      </c>
      <c r="L72" s="28">
        <f t="shared" si="13"/>
        <v>85.916666666666657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50000000000003" customHeight="1" x14ac:dyDescent="0.3">
      <c r="A73" s="25">
        <v>72</v>
      </c>
      <c r="B73" s="26" t="s">
        <v>97</v>
      </c>
      <c r="C73" s="27" t="s">
        <v>5</v>
      </c>
      <c r="D73" s="27" t="s">
        <v>149</v>
      </c>
      <c r="E73" s="27" t="s">
        <v>157</v>
      </c>
      <c r="F73" s="28">
        <v>614</v>
      </c>
      <c r="G73" s="27">
        <f t="shared" si="11"/>
        <v>7368</v>
      </c>
      <c r="H73" s="28">
        <f t="shared" si="12"/>
        <v>51.166666666666664</v>
      </c>
      <c r="I73" s="28">
        <f t="shared" si="10"/>
        <v>39.166666666666664</v>
      </c>
      <c r="J73" s="29">
        <v>0</v>
      </c>
      <c r="K73" s="29">
        <v>0</v>
      </c>
      <c r="L73" s="28">
        <f t="shared" si="13"/>
        <v>90.333333333333329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50000000000003" customHeight="1" x14ac:dyDescent="0.3">
      <c r="A74" s="25">
        <v>73</v>
      </c>
      <c r="B74" s="26" t="s">
        <v>98</v>
      </c>
      <c r="C74" s="27" t="s">
        <v>13</v>
      </c>
      <c r="D74" s="27" t="s">
        <v>151</v>
      </c>
      <c r="E74" s="27" t="s">
        <v>132</v>
      </c>
      <c r="F74" s="28">
        <v>950</v>
      </c>
      <c r="G74" s="27">
        <f t="shared" si="11"/>
        <v>11400</v>
      </c>
      <c r="H74" s="28">
        <f t="shared" si="12"/>
        <v>79.166666666666671</v>
      </c>
      <c r="I74" s="28">
        <f t="shared" si="10"/>
        <v>39.166666666666664</v>
      </c>
      <c r="J74" s="29">
        <v>0</v>
      </c>
      <c r="K74" s="29">
        <v>0</v>
      </c>
      <c r="L74" s="28">
        <f t="shared" si="13"/>
        <v>118.33333333333334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50000000000003" customHeight="1" x14ac:dyDescent="0.3">
      <c r="A75" s="25">
        <v>74</v>
      </c>
      <c r="B75" s="26" t="s">
        <v>99</v>
      </c>
      <c r="C75" s="27" t="s">
        <v>13</v>
      </c>
      <c r="D75" s="27" t="s">
        <v>130</v>
      </c>
      <c r="E75" s="27" t="s">
        <v>140</v>
      </c>
      <c r="F75" s="28">
        <v>555</v>
      </c>
      <c r="G75" s="27">
        <f t="shared" si="11"/>
        <v>6660</v>
      </c>
      <c r="H75" s="28">
        <f t="shared" si="12"/>
        <v>46.25</v>
      </c>
      <c r="I75" s="28">
        <f t="shared" si="10"/>
        <v>39.166666666666664</v>
      </c>
      <c r="J75" s="29">
        <v>0</v>
      </c>
      <c r="K75" s="29">
        <v>0</v>
      </c>
      <c r="L75" s="28">
        <f t="shared" si="13"/>
        <v>85.416666666666657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36.950000000000003" customHeight="1" x14ac:dyDescent="0.3">
      <c r="A76" s="25">
        <v>75</v>
      </c>
      <c r="B76" s="33" t="s">
        <v>191</v>
      </c>
      <c r="C76" s="35" t="s">
        <v>13</v>
      </c>
      <c r="D76" s="35" t="s">
        <v>138</v>
      </c>
      <c r="E76" s="35" t="s">
        <v>139</v>
      </c>
      <c r="F76" s="36">
        <f>470/30*5</f>
        <v>78.333333333333329</v>
      </c>
      <c r="G76" s="27">
        <f t="shared" si="11"/>
        <v>940</v>
      </c>
      <c r="H76" s="28">
        <f t="shared" si="12"/>
        <v>6.5277777777777777</v>
      </c>
      <c r="I76" s="36">
        <f>470/12/30*5</f>
        <v>6.5277777777777777</v>
      </c>
      <c r="J76" s="37">
        <v>0</v>
      </c>
      <c r="K76" s="37">
        <v>0</v>
      </c>
      <c r="L76" s="28">
        <f t="shared" si="13"/>
        <v>13.055555555555555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50000000000003" customHeight="1" x14ac:dyDescent="0.3">
      <c r="A77" s="25">
        <v>76</v>
      </c>
      <c r="B77" s="26" t="s">
        <v>100</v>
      </c>
      <c r="C77" s="27" t="s">
        <v>5</v>
      </c>
      <c r="D77" s="27" t="s">
        <v>133</v>
      </c>
      <c r="E77" s="27" t="s">
        <v>134</v>
      </c>
      <c r="F77" s="28">
        <v>561</v>
      </c>
      <c r="G77" s="27">
        <f t="shared" si="11"/>
        <v>6732</v>
      </c>
      <c r="H77" s="28">
        <f t="shared" si="12"/>
        <v>46.75</v>
      </c>
      <c r="I77" s="28">
        <f t="shared" si="10"/>
        <v>39.166666666666664</v>
      </c>
      <c r="J77" s="29">
        <v>0</v>
      </c>
      <c r="K77" s="29">
        <v>0</v>
      </c>
      <c r="L77" s="28">
        <f t="shared" si="13"/>
        <v>85.916666666666657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50.25" customHeight="1" x14ac:dyDescent="0.3">
      <c r="A78" s="25">
        <v>77</v>
      </c>
      <c r="B78" s="26" t="s">
        <v>180</v>
      </c>
      <c r="C78" s="27" t="s">
        <v>13</v>
      </c>
      <c r="D78" s="27" t="s">
        <v>130</v>
      </c>
      <c r="E78" s="27" t="s">
        <v>137</v>
      </c>
      <c r="F78" s="28">
        <f>1500</f>
        <v>1500</v>
      </c>
      <c r="G78" s="27">
        <f t="shared" si="11"/>
        <v>18000</v>
      </c>
      <c r="H78" s="28">
        <f t="shared" si="12"/>
        <v>125</v>
      </c>
      <c r="I78" s="28">
        <f>470/12</f>
        <v>39.166666666666664</v>
      </c>
      <c r="J78" s="29">
        <v>0</v>
      </c>
      <c r="K78" s="29">
        <v>0</v>
      </c>
      <c r="L78" s="28">
        <f t="shared" si="13"/>
        <v>164.16666666666666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36.950000000000003" customHeight="1" x14ac:dyDescent="0.3">
      <c r="A79" s="25">
        <v>78</v>
      </c>
      <c r="B79" s="26" t="s">
        <v>101</v>
      </c>
      <c r="C79" s="27" t="s">
        <v>5</v>
      </c>
      <c r="D79" s="27" t="s">
        <v>149</v>
      </c>
      <c r="E79" s="27" t="s">
        <v>163</v>
      </c>
      <c r="F79" s="28">
        <v>738</v>
      </c>
      <c r="G79" s="27">
        <f t="shared" si="11"/>
        <v>8856</v>
      </c>
      <c r="H79" s="28">
        <f t="shared" si="12"/>
        <v>61.5</v>
      </c>
      <c r="I79" s="28">
        <f t="shared" si="10"/>
        <v>39.166666666666664</v>
      </c>
      <c r="J79" s="29">
        <v>0</v>
      </c>
      <c r="K79" s="29">
        <v>0</v>
      </c>
      <c r="L79" s="28">
        <f t="shared" si="13"/>
        <v>100.66666666666666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36.950000000000003" customHeight="1" x14ac:dyDescent="0.3">
      <c r="A80" s="25">
        <v>79</v>
      </c>
      <c r="B80" s="26" t="s">
        <v>192</v>
      </c>
      <c r="C80" s="27" t="s">
        <v>5</v>
      </c>
      <c r="D80" s="27" t="s">
        <v>133</v>
      </c>
      <c r="E80" s="27" t="s">
        <v>134</v>
      </c>
      <c r="F80" s="28">
        <f>561/30*7</f>
        <v>130.9</v>
      </c>
      <c r="G80" s="27">
        <f t="shared" ref="G80" si="14">F80*12</f>
        <v>1570.8000000000002</v>
      </c>
      <c r="H80" s="28">
        <f t="shared" ref="H80" si="15">F80/12</f>
        <v>10.908333333333333</v>
      </c>
      <c r="I80" s="28">
        <f>470/12/30*7</f>
        <v>9.1388888888888893</v>
      </c>
      <c r="J80" s="29">
        <v>0</v>
      </c>
      <c r="K80" s="29">
        <v>0</v>
      </c>
      <c r="L80" s="28">
        <f t="shared" ref="L80" si="16">H80+I80+J80+K80</f>
        <v>20.047222222222224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50000000000003" customHeight="1" x14ac:dyDescent="0.3">
      <c r="A81" s="25">
        <v>80</v>
      </c>
      <c r="B81" s="31" t="s">
        <v>171</v>
      </c>
      <c r="C81" s="27" t="s">
        <v>13</v>
      </c>
      <c r="D81" s="27" t="s">
        <v>151</v>
      </c>
      <c r="E81" s="27" t="s">
        <v>143</v>
      </c>
      <c r="F81" s="28">
        <f>1030</f>
        <v>1030</v>
      </c>
      <c r="G81" s="27">
        <f t="shared" si="11"/>
        <v>12360</v>
      </c>
      <c r="H81" s="28">
        <f t="shared" si="12"/>
        <v>85.833333333333329</v>
      </c>
      <c r="I81" s="28">
        <f t="shared" si="10"/>
        <v>39.166666666666664</v>
      </c>
      <c r="J81" s="29">
        <v>0</v>
      </c>
      <c r="K81" s="29">
        <v>0</v>
      </c>
      <c r="L81" s="28">
        <f t="shared" si="13"/>
        <v>125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50000000000003" customHeight="1" x14ac:dyDescent="0.3">
      <c r="A82" s="25">
        <v>81</v>
      </c>
      <c r="B82" s="26" t="s">
        <v>102</v>
      </c>
      <c r="C82" s="27" t="s">
        <v>13</v>
      </c>
      <c r="D82" s="27" t="s">
        <v>162</v>
      </c>
      <c r="E82" s="27" t="s">
        <v>132</v>
      </c>
      <c r="F82" s="28">
        <v>950</v>
      </c>
      <c r="G82" s="27">
        <f t="shared" si="11"/>
        <v>11400</v>
      </c>
      <c r="H82" s="28">
        <f t="shared" si="12"/>
        <v>79.166666666666671</v>
      </c>
      <c r="I82" s="28">
        <f t="shared" si="10"/>
        <v>39.166666666666664</v>
      </c>
      <c r="J82" s="29">
        <v>0</v>
      </c>
      <c r="K82" s="29">
        <v>0</v>
      </c>
      <c r="L82" s="28">
        <f t="shared" si="13"/>
        <v>118.33333333333334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50000000000003" customHeight="1" x14ac:dyDescent="0.3">
      <c r="A83" s="25">
        <v>82</v>
      </c>
      <c r="B83" s="26" t="s">
        <v>103</v>
      </c>
      <c r="C83" s="27" t="s">
        <v>5</v>
      </c>
      <c r="D83" s="27" t="s">
        <v>149</v>
      </c>
      <c r="E83" s="27" t="s">
        <v>134</v>
      </c>
      <c r="F83" s="28">
        <v>561</v>
      </c>
      <c r="G83" s="27">
        <f t="shared" si="11"/>
        <v>6732</v>
      </c>
      <c r="H83" s="28">
        <f t="shared" si="12"/>
        <v>46.75</v>
      </c>
      <c r="I83" s="28">
        <f t="shared" si="10"/>
        <v>39.166666666666664</v>
      </c>
      <c r="J83" s="29">
        <v>0</v>
      </c>
      <c r="K83" s="29">
        <v>0</v>
      </c>
      <c r="L83" s="28">
        <f t="shared" si="13"/>
        <v>85.916666666666657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36.950000000000003" customHeight="1" x14ac:dyDescent="0.3">
      <c r="A84" s="25">
        <v>83</v>
      </c>
      <c r="B84" s="26" t="s">
        <v>104</v>
      </c>
      <c r="C84" s="27" t="s">
        <v>13</v>
      </c>
      <c r="D84" s="27" t="s">
        <v>162</v>
      </c>
      <c r="E84" s="27" t="s">
        <v>132</v>
      </c>
      <c r="F84" s="28">
        <v>950</v>
      </c>
      <c r="G84" s="27">
        <f t="shared" si="11"/>
        <v>11400</v>
      </c>
      <c r="H84" s="28">
        <f t="shared" si="12"/>
        <v>79.166666666666671</v>
      </c>
      <c r="I84" s="28">
        <f t="shared" si="10"/>
        <v>39.166666666666664</v>
      </c>
      <c r="J84" s="29">
        <v>0</v>
      </c>
      <c r="K84" s="29">
        <v>0</v>
      </c>
      <c r="L84" s="28">
        <f t="shared" si="13"/>
        <v>118.33333333333334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36.950000000000003" customHeight="1" x14ac:dyDescent="0.3">
      <c r="A85" s="25">
        <v>84</v>
      </c>
      <c r="B85" s="26" t="s">
        <v>105</v>
      </c>
      <c r="C85" s="27" t="s">
        <v>5</v>
      </c>
      <c r="D85" s="27" t="s">
        <v>149</v>
      </c>
      <c r="E85" s="27" t="s">
        <v>158</v>
      </c>
      <c r="F85" s="28">
        <v>578</v>
      </c>
      <c r="G85" s="27">
        <f t="shared" si="11"/>
        <v>6936</v>
      </c>
      <c r="H85" s="28">
        <f t="shared" si="12"/>
        <v>48.166666666666664</v>
      </c>
      <c r="I85" s="28">
        <f t="shared" si="10"/>
        <v>39.166666666666664</v>
      </c>
      <c r="J85" s="29">
        <v>0</v>
      </c>
      <c r="K85" s="29">
        <v>0</v>
      </c>
      <c r="L85" s="28">
        <f t="shared" si="13"/>
        <v>87.333333333333329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50000000000003" customHeight="1" x14ac:dyDescent="0.3">
      <c r="A86" s="25">
        <v>85</v>
      </c>
      <c r="B86" s="26" t="s">
        <v>106</v>
      </c>
      <c r="C86" s="27" t="s">
        <v>13</v>
      </c>
      <c r="D86" s="27" t="s">
        <v>130</v>
      </c>
      <c r="E86" s="27" t="s">
        <v>154</v>
      </c>
      <c r="F86" s="28">
        <v>855</v>
      </c>
      <c r="G86" s="27">
        <f t="shared" si="11"/>
        <v>10260</v>
      </c>
      <c r="H86" s="28">
        <f t="shared" si="12"/>
        <v>71.25</v>
      </c>
      <c r="I86" s="28">
        <f t="shared" si="10"/>
        <v>39.166666666666664</v>
      </c>
      <c r="J86" s="29">
        <v>0</v>
      </c>
      <c r="K86" s="29">
        <v>0</v>
      </c>
      <c r="L86" s="28">
        <f t="shared" si="13"/>
        <v>110.41666666666666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50000000000003" customHeight="1" x14ac:dyDescent="0.3">
      <c r="A87" s="25">
        <v>86</v>
      </c>
      <c r="B87" s="26" t="s">
        <v>107</v>
      </c>
      <c r="C87" s="27" t="s">
        <v>13</v>
      </c>
      <c r="D87" s="27" t="s">
        <v>141</v>
      </c>
      <c r="E87" s="27" t="s">
        <v>152</v>
      </c>
      <c r="F87" s="28">
        <v>817</v>
      </c>
      <c r="G87" s="27">
        <f t="shared" si="11"/>
        <v>9804</v>
      </c>
      <c r="H87" s="28">
        <f t="shared" si="12"/>
        <v>68.083333333333329</v>
      </c>
      <c r="I87" s="28">
        <f t="shared" si="10"/>
        <v>39.166666666666664</v>
      </c>
      <c r="J87" s="29">
        <v>0</v>
      </c>
      <c r="K87" s="29">
        <v>0</v>
      </c>
      <c r="L87" s="28">
        <f t="shared" si="13"/>
        <v>107.25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50000000000003" customHeight="1" x14ac:dyDescent="0.3">
      <c r="A88" s="25">
        <v>87</v>
      </c>
      <c r="B88" s="26" t="s">
        <v>108</v>
      </c>
      <c r="C88" s="27" t="s">
        <v>5</v>
      </c>
      <c r="D88" s="27" t="s">
        <v>149</v>
      </c>
      <c r="E88" s="27" t="s">
        <v>163</v>
      </c>
      <c r="F88" s="28">
        <v>738</v>
      </c>
      <c r="G88" s="27">
        <f t="shared" si="11"/>
        <v>8856</v>
      </c>
      <c r="H88" s="28">
        <f t="shared" si="12"/>
        <v>61.5</v>
      </c>
      <c r="I88" s="28">
        <f t="shared" si="10"/>
        <v>39.166666666666664</v>
      </c>
      <c r="J88" s="29">
        <v>0</v>
      </c>
      <c r="K88" s="29">
        <v>0</v>
      </c>
      <c r="L88" s="28">
        <f t="shared" si="13"/>
        <v>100.66666666666666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50000000000003" customHeight="1" x14ac:dyDescent="0.3">
      <c r="A89" s="25">
        <v>88</v>
      </c>
      <c r="B89" s="26" t="s">
        <v>109</v>
      </c>
      <c r="C89" s="27" t="s">
        <v>5</v>
      </c>
      <c r="D89" s="27" t="s">
        <v>133</v>
      </c>
      <c r="E89" s="27" t="s">
        <v>134</v>
      </c>
      <c r="F89" s="28">
        <v>561</v>
      </c>
      <c r="G89" s="27">
        <f t="shared" si="11"/>
        <v>6732</v>
      </c>
      <c r="H89" s="28">
        <f t="shared" si="12"/>
        <v>46.75</v>
      </c>
      <c r="I89" s="28">
        <f t="shared" si="10"/>
        <v>39.166666666666664</v>
      </c>
      <c r="J89" s="29">
        <v>0</v>
      </c>
      <c r="K89" s="29">
        <v>0</v>
      </c>
      <c r="L89" s="28">
        <f t="shared" si="13"/>
        <v>85.916666666666657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50000000000003" customHeight="1" x14ac:dyDescent="0.3">
      <c r="A90" s="25">
        <v>89</v>
      </c>
      <c r="B90" s="26" t="s">
        <v>193</v>
      </c>
      <c r="C90" s="27" t="s">
        <v>13</v>
      </c>
      <c r="D90" s="27" t="s">
        <v>138</v>
      </c>
      <c r="E90" s="27" t="s">
        <v>139</v>
      </c>
      <c r="F90" s="28">
        <f>470/30*6</f>
        <v>94</v>
      </c>
      <c r="G90" s="27">
        <f t="shared" si="11"/>
        <v>1128</v>
      </c>
      <c r="H90" s="28">
        <f t="shared" si="12"/>
        <v>7.833333333333333</v>
      </c>
      <c r="I90" s="28">
        <f t="shared" si="10"/>
        <v>39.166666666666664</v>
      </c>
      <c r="J90" s="29">
        <v>0</v>
      </c>
      <c r="K90" s="29">
        <v>0</v>
      </c>
      <c r="L90" s="28">
        <f t="shared" si="13"/>
        <v>47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50000000000003" customHeight="1" x14ac:dyDescent="0.3">
      <c r="A91" s="25">
        <v>90</v>
      </c>
      <c r="B91" s="26" t="s">
        <v>110</v>
      </c>
      <c r="C91" s="27" t="s">
        <v>13</v>
      </c>
      <c r="D91" s="27" t="s">
        <v>166</v>
      </c>
      <c r="E91" s="27" t="s">
        <v>145</v>
      </c>
      <c r="F91" s="28">
        <v>1900</v>
      </c>
      <c r="G91" s="27">
        <f t="shared" si="11"/>
        <v>22800</v>
      </c>
      <c r="H91" s="28">
        <f t="shared" si="12"/>
        <v>158.33333333333334</v>
      </c>
      <c r="I91" s="28">
        <f t="shared" si="10"/>
        <v>39.166666666666664</v>
      </c>
      <c r="J91" s="29">
        <v>0</v>
      </c>
      <c r="K91" s="29">
        <v>0</v>
      </c>
      <c r="L91" s="28">
        <f t="shared" si="13"/>
        <v>197.5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50000000000003" customHeight="1" x14ac:dyDescent="0.3">
      <c r="A92" s="25">
        <v>91</v>
      </c>
      <c r="B92" s="26" t="s">
        <v>194</v>
      </c>
      <c r="C92" s="27" t="s">
        <v>13</v>
      </c>
      <c r="D92" s="27" t="s">
        <v>138</v>
      </c>
      <c r="E92" s="27" t="s">
        <v>139</v>
      </c>
      <c r="F92" s="28">
        <f>470/30*2</f>
        <v>31.333333333333332</v>
      </c>
      <c r="G92" s="27">
        <f t="shared" ref="G92" si="17">F92*12</f>
        <v>376</v>
      </c>
      <c r="H92" s="28">
        <f t="shared" ref="H92" si="18">F92/12</f>
        <v>2.6111111111111112</v>
      </c>
      <c r="I92" s="28">
        <f>470/12/30*2</f>
        <v>2.6111111111111112</v>
      </c>
      <c r="J92" s="29">
        <v>0</v>
      </c>
      <c r="K92" s="29">
        <v>0</v>
      </c>
      <c r="L92" s="28">
        <f t="shared" ref="L92" si="19">H92+I92+J92+K92</f>
        <v>5.2222222222222223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50000000000003" customHeight="1" x14ac:dyDescent="0.3">
      <c r="A93" s="25">
        <v>92</v>
      </c>
      <c r="B93" s="26" t="s">
        <v>111</v>
      </c>
      <c r="C93" s="27" t="s">
        <v>5</v>
      </c>
      <c r="D93" s="27" t="s">
        <v>146</v>
      </c>
      <c r="E93" s="27" t="s">
        <v>134</v>
      </c>
      <c r="F93" s="28">
        <v>561</v>
      </c>
      <c r="G93" s="27">
        <f t="shared" si="11"/>
        <v>6732</v>
      </c>
      <c r="H93" s="28">
        <f t="shared" si="12"/>
        <v>46.75</v>
      </c>
      <c r="I93" s="28">
        <f t="shared" si="10"/>
        <v>39.166666666666664</v>
      </c>
      <c r="J93" s="29">
        <v>0</v>
      </c>
      <c r="K93" s="29">
        <v>0</v>
      </c>
      <c r="L93" s="28">
        <f t="shared" si="13"/>
        <v>85.916666666666657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50000000000003" customHeight="1" x14ac:dyDescent="0.3">
      <c r="A94" s="25">
        <v>93</v>
      </c>
      <c r="B94" s="26" t="s">
        <v>112</v>
      </c>
      <c r="C94" s="27" t="s">
        <v>5</v>
      </c>
      <c r="D94" s="27" t="s">
        <v>167</v>
      </c>
      <c r="E94" s="27" t="s">
        <v>134</v>
      </c>
      <c r="F94" s="28">
        <v>561</v>
      </c>
      <c r="G94" s="27">
        <f t="shared" si="11"/>
        <v>6732</v>
      </c>
      <c r="H94" s="28">
        <f t="shared" si="12"/>
        <v>46.75</v>
      </c>
      <c r="I94" s="28">
        <f t="shared" si="10"/>
        <v>39.166666666666664</v>
      </c>
      <c r="J94" s="29">
        <v>0</v>
      </c>
      <c r="K94" s="29">
        <v>0</v>
      </c>
      <c r="L94" s="28">
        <f t="shared" si="13"/>
        <v>85.916666666666657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50000000000003" customHeight="1" x14ac:dyDescent="0.3">
      <c r="A95" s="25">
        <v>94</v>
      </c>
      <c r="B95" s="26" t="s">
        <v>113</v>
      </c>
      <c r="C95" s="27" t="s">
        <v>13</v>
      </c>
      <c r="D95" s="27" t="s">
        <v>130</v>
      </c>
      <c r="E95" s="27" t="s">
        <v>137</v>
      </c>
      <c r="F95" s="28">
        <v>1500</v>
      </c>
      <c r="G95" s="27">
        <f t="shared" si="11"/>
        <v>18000</v>
      </c>
      <c r="H95" s="28">
        <f t="shared" si="12"/>
        <v>125</v>
      </c>
      <c r="I95" s="28">
        <f t="shared" si="10"/>
        <v>39.166666666666664</v>
      </c>
      <c r="J95" s="29">
        <v>0</v>
      </c>
      <c r="K95" s="29">
        <v>0</v>
      </c>
      <c r="L95" s="28">
        <f t="shared" si="13"/>
        <v>164.16666666666666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50000000000003" customHeight="1" x14ac:dyDescent="0.3">
      <c r="A96" s="25">
        <v>95</v>
      </c>
      <c r="B96" s="26" t="s">
        <v>114</v>
      </c>
      <c r="C96" s="27" t="s">
        <v>5</v>
      </c>
      <c r="D96" s="27" t="s">
        <v>149</v>
      </c>
      <c r="E96" s="27" t="s">
        <v>150</v>
      </c>
      <c r="F96" s="28">
        <v>596</v>
      </c>
      <c r="G96" s="27">
        <f t="shared" si="11"/>
        <v>7152</v>
      </c>
      <c r="H96" s="28">
        <f t="shared" si="12"/>
        <v>49.666666666666664</v>
      </c>
      <c r="I96" s="28">
        <f t="shared" si="10"/>
        <v>39.166666666666664</v>
      </c>
      <c r="J96" s="29">
        <v>0</v>
      </c>
      <c r="K96" s="29">
        <v>0</v>
      </c>
      <c r="L96" s="28">
        <f t="shared" si="13"/>
        <v>88.833333333333329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50000000000003" customHeight="1" x14ac:dyDescent="0.3">
      <c r="A97" s="25">
        <v>96</v>
      </c>
      <c r="B97" s="26" t="s">
        <v>115</v>
      </c>
      <c r="C97" s="27" t="s">
        <v>5</v>
      </c>
      <c r="D97" s="27" t="s">
        <v>133</v>
      </c>
      <c r="E97" s="27" t="s">
        <v>134</v>
      </c>
      <c r="F97" s="28">
        <v>561</v>
      </c>
      <c r="G97" s="27">
        <f t="shared" si="11"/>
        <v>6732</v>
      </c>
      <c r="H97" s="28">
        <f t="shared" si="12"/>
        <v>46.75</v>
      </c>
      <c r="I97" s="28">
        <f t="shared" si="10"/>
        <v>39.166666666666664</v>
      </c>
      <c r="J97" s="29">
        <v>0</v>
      </c>
      <c r="K97" s="29">
        <v>0</v>
      </c>
      <c r="L97" s="28">
        <f t="shared" si="13"/>
        <v>85.916666666666657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50000000000003" customHeight="1" x14ac:dyDescent="0.3">
      <c r="A98" s="25">
        <v>97</v>
      </c>
      <c r="B98" s="26" t="s">
        <v>116</v>
      </c>
      <c r="C98" s="27" t="s">
        <v>5</v>
      </c>
      <c r="D98" s="27" t="s">
        <v>149</v>
      </c>
      <c r="E98" s="27" t="s">
        <v>157</v>
      </c>
      <c r="F98" s="28">
        <v>614</v>
      </c>
      <c r="G98" s="27">
        <f t="shared" si="11"/>
        <v>7368</v>
      </c>
      <c r="H98" s="28">
        <f t="shared" si="12"/>
        <v>51.166666666666664</v>
      </c>
      <c r="I98" s="28">
        <f t="shared" si="10"/>
        <v>39.166666666666664</v>
      </c>
      <c r="J98" s="29">
        <v>0</v>
      </c>
      <c r="K98" s="29">
        <v>0</v>
      </c>
      <c r="L98" s="28">
        <f t="shared" si="13"/>
        <v>90.333333333333329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50000000000003" customHeight="1" x14ac:dyDescent="0.3">
      <c r="A99" s="25">
        <v>98</v>
      </c>
      <c r="B99" s="26" t="s">
        <v>117</v>
      </c>
      <c r="C99" s="27" t="s">
        <v>13</v>
      </c>
      <c r="D99" s="27" t="s">
        <v>168</v>
      </c>
      <c r="E99" s="27" t="s">
        <v>131</v>
      </c>
      <c r="F99" s="28">
        <v>700</v>
      </c>
      <c r="G99" s="27">
        <f t="shared" si="11"/>
        <v>8400</v>
      </c>
      <c r="H99" s="28">
        <f t="shared" si="12"/>
        <v>58.333333333333336</v>
      </c>
      <c r="I99" s="28">
        <f t="shared" si="10"/>
        <v>39.166666666666664</v>
      </c>
      <c r="J99" s="29">
        <v>0</v>
      </c>
      <c r="K99" s="29">
        <v>0</v>
      </c>
      <c r="L99" s="28">
        <f t="shared" si="13"/>
        <v>97.5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50000000000003" customHeight="1" x14ac:dyDescent="0.3">
      <c r="A100" s="25">
        <v>99</v>
      </c>
      <c r="B100" s="26" t="s">
        <v>118</v>
      </c>
      <c r="C100" s="27" t="s">
        <v>5</v>
      </c>
      <c r="D100" s="27" t="s">
        <v>133</v>
      </c>
      <c r="E100" s="27" t="s">
        <v>134</v>
      </c>
      <c r="F100" s="28">
        <v>561</v>
      </c>
      <c r="G100" s="27">
        <f t="shared" si="11"/>
        <v>6732</v>
      </c>
      <c r="H100" s="28">
        <f t="shared" si="12"/>
        <v>46.75</v>
      </c>
      <c r="I100" s="28">
        <f t="shared" si="10"/>
        <v>39.166666666666664</v>
      </c>
      <c r="J100" s="29">
        <v>0</v>
      </c>
      <c r="K100" s="29">
        <v>0</v>
      </c>
      <c r="L100" s="28">
        <f t="shared" si="13"/>
        <v>85.916666666666657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50000000000003" customHeight="1" x14ac:dyDescent="0.3">
      <c r="A101" s="25">
        <v>100</v>
      </c>
      <c r="B101" s="33" t="s">
        <v>195</v>
      </c>
      <c r="C101" s="27" t="s">
        <v>13</v>
      </c>
      <c r="D101" s="27" t="s">
        <v>141</v>
      </c>
      <c r="E101" s="27" t="s">
        <v>132</v>
      </c>
      <c r="F101" s="28">
        <v>950</v>
      </c>
      <c r="G101" s="27">
        <f t="shared" si="11"/>
        <v>11400</v>
      </c>
      <c r="H101" s="28">
        <f t="shared" si="12"/>
        <v>79.166666666666671</v>
      </c>
      <c r="I101" s="28">
        <f t="shared" si="10"/>
        <v>39.166666666666664</v>
      </c>
      <c r="J101" s="29">
        <v>0</v>
      </c>
      <c r="K101" s="29">
        <v>0</v>
      </c>
      <c r="L101" s="28">
        <f t="shared" si="13"/>
        <v>118.33333333333334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50000000000003" customHeight="1" x14ac:dyDescent="0.3">
      <c r="A102" s="25">
        <v>101</v>
      </c>
      <c r="B102" s="26" t="s">
        <v>119</v>
      </c>
      <c r="C102" s="27" t="s">
        <v>13</v>
      </c>
      <c r="D102" s="27" t="s">
        <v>155</v>
      </c>
      <c r="E102" s="27" t="s">
        <v>139</v>
      </c>
      <c r="F102" s="28">
        <v>527</v>
      </c>
      <c r="G102" s="27">
        <f t="shared" si="11"/>
        <v>6324</v>
      </c>
      <c r="H102" s="28">
        <f t="shared" si="12"/>
        <v>43.916666666666664</v>
      </c>
      <c r="I102" s="28">
        <f t="shared" si="10"/>
        <v>39.166666666666664</v>
      </c>
      <c r="J102" s="29">
        <v>0</v>
      </c>
      <c r="K102" s="29">
        <v>0</v>
      </c>
      <c r="L102" s="28">
        <f t="shared" si="13"/>
        <v>83.083333333333329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50000000000003" customHeight="1" x14ac:dyDescent="0.3">
      <c r="A103" s="25">
        <v>102</v>
      </c>
      <c r="B103" s="26" t="s">
        <v>120</v>
      </c>
      <c r="C103" s="27" t="s">
        <v>5</v>
      </c>
      <c r="D103" s="27" t="s">
        <v>149</v>
      </c>
      <c r="E103" s="27" t="s">
        <v>163</v>
      </c>
      <c r="F103" s="28">
        <v>738</v>
      </c>
      <c r="G103" s="27">
        <f t="shared" si="11"/>
        <v>8856</v>
      </c>
      <c r="H103" s="28">
        <f t="shared" si="12"/>
        <v>61.5</v>
      </c>
      <c r="I103" s="28">
        <f t="shared" si="10"/>
        <v>39.166666666666664</v>
      </c>
      <c r="J103" s="29">
        <v>0</v>
      </c>
      <c r="K103" s="29">
        <v>0</v>
      </c>
      <c r="L103" s="28">
        <f t="shared" si="13"/>
        <v>100.66666666666666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50000000000003" customHeight="1" x14ac:dyDescent="0.3">
      <c r="A104" s="25">
        <v>103</v>
      </c>
      <c r="B104" s="26" t="s">
        <v>121</v>
      </c>
      <c r="C104" s="27" t="s">
        <v>5</v>
      </c>
      <c r="D104" s="27" t="s">
        <v>133</v>
      </c>
      <c r="E104" s="27" t="s">
        <v>150</v>
      </c>
      <c r="F104" s="28">
        <v>596</v>
      </c>
      <c r="G104" s="27">
        <f t="shared" si="11"/>
        <v>7152</v>
      </c>
      <c r="H104" s="28">
        <f t="shared" si="12"/>
        <v>49.666666666666664</v>
      </c>
      <c r="I104" s="28">
        <f t="shared" si="10"/>
        <v>39.166666666666664</v>
      </c>
      <c r="J104" s="29">
        <v>0</v>
      </c>
      <c r="K104" s="29">
        <v>0</v>
      </c>
      <c r="L104" s="28">
        <f t="shared" si="13"/>
        <v>88.833333333333329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50000000000003" customHeight="1" x14ac:dyDescent="0.3">
      <c r="A105" s="25">
        <v>104</v>
      </c>
      <c r="B105" s="26" t="s">
        <v>122</v>
      </c>
      <c r="C105" s="27" t="s">
        <v>5</v>
      </c>
      <c r="D105" s="27" t="s">
        <v>169</v>
      </c>
      <c r="E105" s="27" t="s">
        <v>134</v>
      </c>
      <c r="F105" s="28">
        <v>561</v>
      </c>
      <c r="G105" s="27">
        <f t="shared" si="11"/>
        <v>6732</v>
      </c>
      <c r="H105" s="28">
        <f t="shared" si="12"/>
        <v>46.75</v>
      </c>
      <c r="I105" s="28">
        <f t="shared" si="10"/>
        <v>39.166666666666664</v>
      </c>
      <c r="J105" s="29">
        <v>0</v>
      </c>
      <c r="K105" s="29">
        <v>0</v>
      </c>
      <c r="L105" s="28">
        <f t="shared" si="13"/>
        <v>85.916666666666657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50000000000003" customHeight="1" x14ac:dyDescent="0.3">
      <c r="A106" s="25">
        <v>105</v>
      </c>
      <c r="B106" s="26" t="s">
        <v>123</v>
      </c>
      <c r="C106" s="27" t="s">
        <v>13</v>
      </c>
      <c r="D106" s="27" t="s">
        <v>151</v>
      </c>
      <c r="E106" s="27" t="s">
        <v>131</v>
      </c>
      <c r="F106" s="28">
        <v>695</v>
      </c>
      <c r="G106" s="27">
        <f t="shared" si="11"/>
        <v>8340</v>
      </c>
      <c r="H106" s="28">
        <f t="shared" si="12"/>
        <v>57.916666666666664</v>
      </c>
      <c r="I106" s="28">
        <f t="shared" si="10"/>
        <v>39.166666666666664</v>
      </c>
      <c r="J106" s="29">
        <v>0</v>
      </c>
      <c r="K106" s="29">
        <v>0</v>
      </c>
      <c r="L106" s="28">
        <f t="shared" si="13"/>
        <v>97.083333333333329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50000000000003" customHeight="1" x14ac:dyDescent="0.3">
      <c r="A107" s="25">
        <v>106</v>
      </c>
      <c r="B107" s="26" t="s">
        <v>124</v>
      </c>
      <c r="C107" s="27" t="s">
        <v>5</v>
      </c>
      <c r="D107" s="27" t="s">
        <v>133</v>
      </c>
      <c r="E107" s="27" t="s">
        <v>134</v>
      </c>
      <c r="F107" s="28">
        <v>561</v>
      </c>
      <c r="G107" s="27">
        <f t="shared" si="11"/>
        <v>6732</v>
      </c>
      <c r="H107" s="28">
        <f t="shared" si="12"/>
        <v>46.75</v>
      </c>
      <c r="I107" s="28">
        <f t="shared" si="10"/>
        <v>39.166666666666664</v>
      </c>
      <c r="J107" s="29">
        <v>0</v>
      </c>
      <c r="K107" s="29">
        <v>0</v>
      </c>
      <c r="L107" s="28">
        <f t="shared" si="13"/>
        <v>85.916666666666657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50000000000003" customHeight="1" x14ac:dyDescent="0.3">
      <c r="A108" s="25">
        <v>107</v>
      </c>
      <c r="B108" s="26" t="s">
        <v>125</v>
      </c>
      <c r="C108" s="27" t="s">
        <v>5</v>
      </c>
      <c r="D108" s="27" t="s">
        <v>133</v>
      </c>
      <c r="E108" s="27" t="s">
        <v>134</v>
      </c>
      <c r="F108" s="28">
        <v>561</v>
      </c>
      <c r="G108" s="27">
        <f t="shared" si="11"/>
        <v>6732</v>
      </c>
      <c r="H108" s="28">
        <f t="shared" si="12"/>
        <v>46.75</v>
      </c>
      <c r="I108" s="28">
        <f t="shared" si="10"/>
        <v>39.166666666666664</v>
      </c>
      <c r="J108" s="29">
        <v>0</v>
      </c>
      <c r="K108" s="29">
        <v>0</v>
      </c>
      <c r="L108" s="28">
        <f t="shared" si="13"/>
        <v>85.916666666666657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50000000000003" customHeight="1" x14ac:dyDescent="0.3">
      <c r="A109" s="25">
        <v>108</v>
      </c>
      <c r="B109" s="26" t="s">
        <v>126</v>
      </c>
      <c r="C109" s="27" t="s">
        <v>5</v>
      </c>
      <c r="D109" s="27" t="s">
        <v>149</v>
      </c>
      <c r="E109" s="27" t="s">
        <v>157</v>
      </c>
      <c r="F109" s="28">
        <v>614</v>
      </c>
      <c r="G109" s="27">
        <f t="shared" si="11"/>
        <v>7368</v>
      </c>
      <c r="H109" s="28">
        <f t="shared" si="12"/>
        <v>51.166666666666664</v>
      </c>
      <c r="I109" s="28">
        <f t="shared" si="10"/>
        <v>39.166666666666664</v>
      </c>
      <c r="J109" s="29">
        <v>0</v>
      </c>
      <c r="K109" s="29">
        <v>0</v>
      </c>
      <c r="L109" s="28">
        <f t="shared" si="13"/>
        <v>90.333333333333329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50000000000003" customHeight="1" x14ac:dyDescent="0.3">
      <c r="A110" s="25">
        <v>109</v>
      </c>
      <c r="B110" s="26" t="s">
        <v>127</v>
      </c>
      <c r="C110" s="27" t="s">
        <v>5</v>
      </c>
      <c r="D110" s="27" t="s">
        <v>149</v>
      </c>
      <c r="E110" s="27" t="s">
        <v>136</v>
      </c>
      <c r="F110" s="28">
        <v>773</v>
      </c>
      <c r="G110" s="27">
        <f t="shared" si="11"/>
        <v>9276</v>
      </c>
      <c r="H110" s="28">
        <f t="shared" si="12"/>
        <v>64.416666666666671</v>
      </c>
      <c r="I110" s="28">
        <f t="shared" si="10"/>
        <v>39.166666666666664</v>
      </c>
      <c r="J110" s="29">
        <v>0</v>
      </c>
      <c r="K110" s="29">
        <v>0</v>
      </c>
      <c r="L110" s="28">
        <f t="shared" si="13"/>
        <v>103.58333333333334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50000000000003" customHeight="1" x14ac:dyDescent="0.3">
      <c r="A111" s="25">
        <v>110</v>
      </c>
      <c r="B111" s="26" t="s">
        <v>173</v>
      </c>
      <c r="C111" s="27" t="s">
        <v>13</v>
      </c>
      <c r="D111" s="27" t="s">
        <v>147</v>
      </c>
      <c r="E111" s="27" t="s">
        <v>145</v>
      </c>
      <c r="F111" s="28">
        <f>1900</f>
        <v>1900</v>
      </c>
      <c r="G111" s="27">
        <f t="shared" si="11"/>
        <v>22800</v>
      </c>
      <c r="H111" s="28">
        <f t="shared" si="12"/>
        <v>158.33333333333334</v>
      </c>
      <c r="I111" s="28">
        <f t="shared" si="10"/>
        <v>39.166666666666664</v>
      </c>
      <c r="J111" s="29">
        <v>0</v>
      </c>
      <c r="K111" s="29">
        <v>0</v>
      </c>
      <c r="L111" s="28">
        <f t="shared" si="13"/>
        <v>197.5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36.950000000000003" customHeight="1" x14ac:dyDescent="0.3">
      <c r="A112" s="25">
        <v>111</v>
      </c>
      <c r="B112" s="26" t="s">
        <v>196</v>
      </c>
      <c r="C112" s="27" t="s">
        <v>13</v>
      </c>
      <c r="D112" s="27" t="s">
        <v>155</v>
      </c>
      <c r="E112" s="27" t="s">
        <v>132</v>
      </c>
      <c r="F112" s="28">
        <f>950/30*17</f>
        <v>538.33333333333337</v>
      </c>
      <c r="G112" s="27">
        <f t="shared" si="11"/>
        <v>6460</v>
      </c>
      <c r="H112" s="28">
        <f t="shared" si="12"/>
        <v>44.861111111111114</v>
      </c>
      <c r="I112" s="28">
        <f>470/12/30*17</f>
        <v>22.194444444444446</v>
      </c>
      <c r="J112" s="29">
        <v>0</v>
      </c>
      <c r="K112" s="29">
        <v>0</v>
      </c>
      <c r="L112" s="28">
        <f t="shared" si="13"/>
        <v>67.055555555555557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36.950000000000003" customHeight="1" x14ac:dyDescent="0.3">
      <c r="A113" s="25">
        <v>112</v>
      </c>
      <c r="B113" s="32" t="s">
        <v>128</v>
      </c>
      <c r="C113" s="27" t="s">
        <v>13</v>
      </c>
      <c r="D113" s="27" t="s">
        <v>155</v>
      </c>
      <c r="E113" s="27" t="s">
        <v>161</v>
      </c>
      <c r="F113" s="28">
        <v>650</v>
      </c>
      <c r="G113" s="27">
        <f t="shared" si="11"/>
        <v>7800</v>
      </c>
      <c r="H113" s="28">
        <f t="shared" si="12"/>
        <v>54.166666666666664</v>
      </c>
      <c r="I113" s="28">
        <f t="shared" si="10"/>
        <v>39.166666666666664</v>
      </c>
      <c r="J113" s="29">
        <v>0</v>
      </c>
      <c r="K113" s="29">
        <v>0</v>
      </c>
      <c r="L113" s="28">
        <f t="shared" si="13"/>
        <v>93.333333333333329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5">
      <c r="A114" s="16"/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17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</sheetData>
  <phoneticPr fontId="7" type="noConversion"/>
  <pageMargins left="0.7" right="0.7" top="0.75" bottom="0.75" header="0" footer="0"/>
  <pageSetup scale="36" orientation="portrait" r:id="rId1"/>
  <rowBreaks count="2" manualBreakCount="2">
    <brk id="9" max="16383" man="1"/>
    <brk id="7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45716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2025-01-10T17:30:07Z</cp:lastPrinted>
  <dcterms:created xsi:type="dcterms:W3CDTF">2011-04-19T14:26:13Z</dcterms:created>
  <dcterms:modified xsi:type="dcterms:W3CDTF">2025-05-12T20:47:26Z</dcterms:modified>
</cp:coreProperties>
</file>